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/>
  <bookViews>
    <workbookView xWindow="-120" yWindow="-120" windowWidth="29040" windowHeight="15840" tabRatio="833"/>
  </bookViews>
  <sheets>
    <sheet name="CONCEPTO" sheetId="37" r:id="rId1"/>
    <sheet name="RUBRO" sheetId="43" r:id="rId2"/>
    <sheet name="TIPO" sheetId="44" r:id="rId3"/>
    <sheet name="EXPECTATIVAS" sheetId="45" r:id="rId4"/>
    <sheet name="ANALISIS DE INGRESOS" sheetId="47" r:id="rId5"/>
    <sheet name="REAL PRO" sheetId="48" r:id="rId6"/>
  </sheets>
  <definedNames>
    <definedName name="_xlnm.Print_Area" localSheetId="4">'ANALISIS DE INGRESOS'!$A$1:$H$28</definedName>
    <definedName name="_xlnm.Print_Area" localSheetId="0">CONCEPTO!$A$1:$S$366</definedName>
    <definedName name="_xlnm.Print_Area" localSheetId="3">EXPECTATIVAS!$A$1:$F$29</definedName>
    <definedName name="_xlnm.Print_Area" localSheetId="5">'REAL PRO'!$A$1:$H$29</definedName>
    <definedName name="_xlnm.Print_Area" localSheetId="1">RUBRO!$A$1:$O$26</definedName>
    <definedName name="_xlnm.Print_Area" localSheetId="2">TIPO!$A$1:$P$78</definedName>
    <definedName name="_xlnm.Print_Titles" localSheetId="0">CONCEPTO!$1:$9</definedName>
    <definedName name="_xlnm.Print_Titles" localSheetId="2">TIPO!$1:$7</definedName>
  </definedNames>
  <calcPr calcId="144525"/>
</workbook>
</file>

<file path=xl/calcChain.xml><?xml version="1.0" encoding="utf-8"?>
<calcChain xmlns="http://schemas.openxmlformats.org/spreadsheetml/2006/main">
  <c r="F15" i="44" l="1"/>
  <c r="G15" i="44"/>
  <c r="H15" i="44"/>
  <c r="I15" i="44"/>
  <c r="J15" i="44"/>
  <c r="K15" i="44"/>
  <c r="L15" i="44"/>
  <c r="M15" i="44"/>
  <c r="N15" i="44"/>
  <c r="O15" i="44"/>
  <c r="P15" i="44"/>
  <c r="E15" i="44"/>
  <c r="F10" i="44"/>
  <c r="G10" i="44"/>
  <c r="H10" i="44"/>
  <c r="I10" i="44"/>
  <c r="J10" i="44"/>
  <c r="K10" i="44"/>
  <c r="L10" i="44"/>
  <c r="M10" i="44"/>
  <c r="N10" i="44"/>
  <c r="O10" i="44"/>
  <c r="P10" i="44"/>
  <c r="E10" i="44"/>
  <c r="I319" i="37"/>
  <c r="J319" i="37"/>
  <c r="K319" i="37"/>
  <c r="L319" i="37"/>
  <c r="M319" i="37"/>
  <c r="N319" i="37"/>
  <c r="O319" i="37"/>
  <c r="P319" i="37"/>
  <c r="Q319" i="37"/>
  <c r="R319" i="37"/>
  <c r="S319" i="37"/>
  <c r="H319" i="37"/>
  <c r="E9" i="43"/>
  <c r="F9" i="43"/>
  <c r="G9" i="43"/>
  <c r="H9" i="43"/>
  <c r="I9" i="43"/>
  <c r="J9" i="43"/>
  <c r="K9" i="43"/>
  <c r="L9" i="43"/>
  <c r="M9" i="43"/>
  <c r="N9" i="43"/>
  <c r="O9" i="43"/>
  <c r="D9" i="43"/>
  <c r="G172" i="37"/>
  <c r="G105" i="37" l="1"/>
  <c r="G185" i="37"/>
  <c r="H276" i="37"/>
  <c r="G233" i="37"/>
  <c r="G196" i="37"/>
  <c r="G84" i="37"/>
  <c r="G10" i="37"/>
  <c r="G16" i="37"/>
  <c r="I282" i="37"/>
  <c r="J282" i="37"/>
  <c r="K282" i="37"/>
  <c r="L282" i="37"/>
  <c r="M282" i="37"/>
  <c r="N282" i="37"/>
  <c r="O282" i="37"/>
  <c r="P282" i="37"/>
  <c r="Q282" i="37"/>
  <c r="R282" i="37"/>
  <c r="S282" i="37"/>
  <c r="H282" i="37"/>
  <c r="G294" i="37"/>
  <c r="G293" i="37"/>
  <c r="G320" i="37"/>
  <c r="H178" i="37"/>
  <c r="I178" i="37"/>
  <c r="J178" i="37"/>
  <c r="K178" i="37"/>
  <c r="L178" i="37"/>
  <c r="M178" i="37"/>
  <c r="N178" i="37"/>
  <c r="O178" i="37"/>
  <c r="P178" i="37"/>
  <c r="Q178" i="37"/>
  <c r="R178" i="37"/>
  <c r="S178" i="37"/>
  <c r="G88" i="37"/>
  <c r="G19" i="37" l="1"/>
  <c r="S40" i="37"/>
  <c r="R40" i="37"/>
  <c r="Q40" i="37"/>
  <c r="P40" i="37"/>
  <c r="O40" i="37"/>
  <c r="N40" i="37"/>
  <c r="M40" i="37"/>
  <c r="L40" i="37"/>
  <c r="K40" i="37"/>
  <c r="J40" i="37"/>
  <c r="I40" i="37"/>
  <c r="H40" i="37"/>
  <c r="G238" i="37"/>
  <c r="C23" i="45" l="1"/>
  <c r="G290" i="37" l="1"/>
  <c r="G289" i="37"/>
  <c r="G288" i="37"/>
  <c r="G287" i="37"/>
  <c r="G291" i="37"/>
  <c r="H128" i="37"/>
  <c r="S126" i="37"/>
  <c r="R126" i="37"/>
  <c r="Q126" i="37"/>
  <c r="P126" i="37"/>
  <c r="O126" i="37"/>
  <c r="N126" i="37"/>
  <c r="M126" i="37"/>
  <c r="L126" i="37"/>
  <c r="K126" i="37"/>
  <c r="J126" i="37"/>
  <c r="I126" i="37"/>
  <c r="E23" i="45" l="1"/>
  <c r="D23" i="45"/>
  <c r="G171" i="37" l="1"/>
  <c r="G170" i="37"/>
  <c r="G169" i="37"/>
  <c r="G162" i="37"/>
  <c r="G135" i="37"/>
  <c r="G125" i="37"/>
  <c r="G124" i="37"/>
  <c r="S297" i="37"/>
  <c r="R297" i="37"/>
  <c r="Q297" i="37"/>
  <c r="P297" i="37"/>
  <c r="O297" i="37"/>
  <c r="N297" i="37"/>
  <c r="M297" i="37"/>
  <c r="L297" i="37"/>
  <c r="K297" i="37"/>
  <c r="J297" i="37"/>
  <c r="I297" i="37"/>
  <c r="H297" i="37"/>
  <c r="G292" i="37"/>
  <c r="G286" i="37"/>
  <c r="G285" i="37"/>
  <c r="G284" i="37"/>
  <c r="G282" i="37" s="1"/>
  <c r="G283" i="37"/>
  <c r="S214" i="37"/>
  <c r="R214" i="37"/>
  <c r="Q214" i="37"/>
  <c r="P214" i="37"/>
  <c r="O214" i="37"/>
  <c r="N214" i="37"/>
  <c r="M214" i="37"/>
  <c r="L214" i="37"/>
  <c r="K214" i="37"/>
  <c r="J214" i="37"/>
  <c r="I214" i="37"/>
  <c r="H214" i="37"/>
  <c r="S212" i="37"/>
  <c r="R212" i="37"/>
  <c r="Q212" i="37"/>
  <c r="P212" i="37"/>
  <c r="O212" i="37"/>
  <c r="N212" i="37"/>
  <c r="M212" i="37"/>
  <c r="L212" i="37"/>
  <c r="K212" i="37"/>
  <c r="J212" i="37"/>
  <c r="I212" i="37"/>
  <c r="H212" i="37"/>
  <c r="S199" i="37"/>
  <c r="R199" i="37"/>
  <c r="Q199" i="37"/>
  <c r="P199" i="37"/>
  <c r="O199" i="37"/>
  <c r="N199" i="37"/>
  <c r="M199" i="37"/>
  <c r="L199" i="37"/>
  <c r="K199" i="37"/>
  <c r="J199" i="37"/>
  <c r="I199" i="37"/>
  <c r="H199" i="37"/>
  <c r="S166" i="37"/>
  <c r="R166" i="37"/>
  <c r="Q166" i="37"/>
  <c r="P166" i="37"/>
  <c r="O166" i="37"/>
  <c r="N166" i="37"/>
  <c r="M166" i="37"/>
  <c r="L166" i="37"/>
  <c r="K166" i="37"/>
  <c r="J166" i="37"/>
  <c r="I166" i="37"/>
  <c r="H166" i="37"/>
  <c r="S159" i="37"/>
  <c r="R159" i="37"/>
  <c r="Q159" i="37"/>
  <c r="P159" i="37"/>
  <c r="O159" i="37"/>
  <c r="N159" i="37"/>
  <c r="M159" i="37"/>
  <c r="L159" i="37"/>
  <c r="K159" i="37"/>
  <c r="J159" i="37"/>
  <c r="I159" i="37"/>
  <c r="H159" i="37"/>
  <c r="S155" i="37"/>
  <c r="R155" i="37"/>
  <c r="Q155" i="37"/>
  <c r="P155" i="37"/>
  <c r="O155" i="37"/>
  <c r="N155" i="37"/>
  <c r="M155" i="37"/>
  <c r="L155" i="37"/>
  <c r="K155" i="37"/>
  <c r="J155" i="37"/>
  <c r="I155" i="37"/>
  <c r="H155" i="37"/>
  <c r="H153" i="37"/>
  <c r="S153" i="37"/>
  <c r="R153" i="37"/>
  <c r="Q153" i="37"/>
  <c r="P153" i="37"/>
  <c r="O153" i="37"/>
  <c r="N153" i="37"/>
  <c r="M153" i="37"/>
  <c r="L153" i="37"/>
  <c r="K153" i="37"/>
  <c r="J153" i="37"/>
  <c r="I153" i="37"/>
  <c r="G154" i="37"/>
  <c r="G153" i="37" s="1"/>
  <c r="S128" i="37"/>
  <c r="R128" i="37"/>
  <c r="Q128" i="37"/>
  <c r="P128" i="37"/>
  <c r="O128" i="37"/>
  <c r="N128" i="37"/>
  <c r="M128" i="37"/>
  <c r="L128" i="37"/>
  <c r="K128" i="37"/>
  <c r="J128" i="37"/>
  <c r="I128" i="37"/>
  <c r="H126" i="37"/>
  <c r="S105" i="37"/>
  <c r="R105" i="37"/>
  <c r="Q105" i="37"/>
  <c r="P105" i="37"/>
  <c r="O105" i="37"/>
  <c r="N105" i="37"/>
  <c r="M105" i="37"/>
  <c r="L105" i="37"/>
  <c r="K105" i="37"/>
  <c r="J105" i="37"/>
  <c r="I105" i="37"/>
  <c r="H105" i="37"/>
  <c r="S17" i="37"/>
  <c r="R17" i="37"/>
  <c r="Q17" i="37"/>
  <c r="P17" i="37"/>
  <c r="O17" i="37"/>
  <c r="N17" i="37"/>
  <c r="M17" i="37"/>
  <c r="L17" i="37"/>
  <c r="K17" i="37"/>
  <c r="J17" i="37"/>
  <c r="I17" i="37"/>
  <c r="H17" i="37"/>
  <c r="G316" i="37"/>
  <c r="G281" i="37" l="1"/>
  <c r="G279" i="37" s="1"/>
  <c r="S110" i="37"/>
  <c r="R110" i="37"/>
  <c r="Q110" i="37" l="1"/>
  <c r="P110" i="37" l="1"/>
  <c r="O110" i="37" l="1"/>
  <c r="N110" i="37" l="1"/>
  <c r="M110" i="37" l="1"/>
  <c r="L110" i="37" l="1"/>
  <c r="K110" i="37" l="1"/>
  <c r="G213" i="37"/>
  <c r="G212" i="37" s="1"/>
  <c r="G168" i="37"/>
  <c r="G167" i="37"/>
  <c r="G163" i="37"/>
  <c r="G160" i="37"/>
  <c r="G158" i="37"/>
  <c r="G134" i="37"/>
  <c r="G133" i="37"/>
  <c r="G132" i="37"/>
  <c r="G131" i="37"/>
  <c r="G129" i="37"/>
  <c r="G121" i="37"/>
  <c r="G111" i="37"/>
  <c r="G109" i="37"/>
  <c r="G107" i="37"/>
  <c r="G108" i="37"/>
  <c r="J110" i="37" l="1"/>
  <c r="H281" i="37"/>
  <c r="E55" i="44" s="1"/>
  <c r="H110" i="37" l="1"/>
  <c r="H104" i="37" s="1"/>
  <c r="H94" i="37" s="1"/>
  <c r="I110" i="37"/>
  <c r="J202" i="37"/>
  <c r="G200" i="37"/>
  <c r="H182" i="37"/>
  <c r="I182" i="37"/>
  <c r="J182" i="37"/>
  <c r="K182" i="37"/>
  <c r="L182" i="37"/>
  <c r="G187" i="37"/>
  <c r="M182" i="37"/>
  <c r="N182" i="37"/>
  <c r="O182" i="37"/>
  <c r="P182" i="37"/>
  <c r="Q182" i="37"/>
  <c r="R182" i="37"/>
  <c r="S182" i="37"/>
  <c r="H147" i="37"/>
  <c r="G32" i="37"/>
  <c r="G201" i="37" l="1"/>
  <c r="G199" i="37" s="1"/>
  <c r="G41" i="37"/>
  <c r="G40" i="37" s="1"/>
  <c r="G239" i="37"/>
  <c r="G184" i="37"/>
  <c r="G182" i="37" s="1"/>
  <c r="G98" i="37"/>
  <c r="G44" i="37"/>
  <c r="G43" i="37" s="1"/>
  <c r="M43" i="37"/>
  <c r="G21" i="37"/>
  <c r="G314" i="37" l="1"/>
  <c r="G309" i="37"/>
  <c r="G251" i="37"/>
  <c r="G210" i="37"/>
  <c r="G150" i="37"/>
  <c r="G146" i="37"/>
  <c r="G145" i="37"/>
  <c r="G144" i="37"/>
  <c r="G143" i="37"/>
  <c r="G140" i="37"/>
  <c r="G142" i="37"/>
  <c r="G117" i="37"/>
  <c r="G116" i="37"/>
  <c r="G157" i="37"/>
  <c r="G156" i="37"/>
  <c r="C21" i="48"/>
  <c r="C20" i="48"/>
  <c r="C19" i="48"/>
  <c r="C18" i="48"/>
  <c r="C17" i="48"/>
  <c r="C16" i="48"/>
  <c r="C15" i="48"/>
  <c r="C14" i="48"/>
  <c r="C13" i="48"/>
  <c r="C12" i="48"/>
  <c r="C11" i="48"/>
  <c r="C10" i="48"/>
  <c r="C9" i="48"/>
  <c r="C21" i="47"/>
  <c r="C20" i="47"/>
  <c r="C19" i="47"/>
  <c r="C18" i="47"/>
  <c r="C17" i="47"/>
  <c r="C16" i="47"/>
  <c r="C15" i="47"/>
  <c r="C14" i="47"/>
  <c r="C13" i="47"/>
  <c r="C12" i="47"/>
  <c r="C11" i="47"/>
  <c r="C10" i="47"/>
  <c r="C9" i="47"/>
  <c r="B20" i="48"/>
  <c r="B20" i="47"/>
  <c r="B20" i="45"/>
  <c r="A20" i="45"/>
  <c r="G307" i="37"/>
  <c r="G306" i="37"/>
  <c r="G305" i="37"/>
  <c r="G304" i="37"/>
  <c r="G303" i="37"/>
  <c r="G302" i="37"/>
  <c r="G301" i="37"/>
  <c r="G300" i="37"/>
  <c r="G299" i="37"/>
  <c r="G298" i="37"/>
  <c r="G308" i="37"/>
  <c r="G249" i="37"/>
  <c r="G247" i="37"/>
  <c r="G245" i="37"/>
  <c r="G237" i="37"/>
  <c r="G227" i="37"/>
  <c r="G225" i="37"/>
  <c r="G223" i="37"/>
  <c r="G215" i="37"/>
  <c r="G214" i="37" s="1"/>
  <c r="G211" i="37"/>
  <c r="G209" i="37"/>
  <c r="G208" i="37"/>
  <c r="G207" i="37"/>
  <c r="G206" i="37"/>
  <c r="G205" i="37"/>
  <c r="G204" i="37"/>
  <c r="G203" i="37"/>
  <c r="G123" i="37"/>
  <c r="G165" i="37"/>
  <c r="G164" i="37" s="1"/>
  <c r="G152" i="37"/>
  <c r="G151" i="37"/>
  <c r="G149" i="37"/>
  <c r="G148" i="37"/>
  <c r="G141" i="37"/>
  <c r="G139" i="37"/>
  <c r="G138" i="37"/>
  <c r="G137" i="37"/>
  <c r="G179" i="37"/>
  <c r="G122" i="37"/>
  <c r="G130" i="37"/>
  <c r="G128" i="37" s="1"/>
  <c r="G127" i="37"/>
  <c r="G126" i="37" s="1"/>
  <c r="G119" i="37"/>
  <c r="G118" i="37"/>
  <c r="G115" i="37"/>
  <c r="G120" i="37"/>
  <c r="G114" i="37"/>
  <c r="G113" i="37"/>
  <c r="G112" i="37"/>
  <c r="G161" i="37"/>
  <c r="G159" i="37" s="1"/>
  <c r="G106" i="37"/>
  <c r="A21" i="48"/>
  <c r="B19" i="48"/>
  <c r="A19" i="48"/>
  <c r="B18" i="48"/>
  <c r="A18" i="48"/>
  <c r="B17" i="48"/>
  <c r="A17" i="48"/>
  <c r="B16" i="48"/>
  <c r="A16" i="48"/>
  <c r="B15" i="48"/>
  <c r="A15" i="48"/>
  <c r="B14" i="48"/>
  <c r="A14" i="48"/>
  <c r="B13" i="48"/>
  <c r="A13" i="48"/>
  <c r="B12" i="48"/>
  <c r="A12" i="48"/>
  <c r="B11" i="48"/>
  <c r="A11" i="48"/>
  <c r="B10" i="48"/>
  <c r="A10" i="48"/>
  <c r="B9" i="48"/>
  <c r="A9" i="48"/>
  <c r="A21" i="47"/>
  <c r="B19" i="47"/>
  <c r="A19" i="47"/>
  <c r="B18" i="47"/>
  <c r="A18" i="47"/>
  <c r="B17" i="47"/>
  <c r="A17" i="47"/>
  <c r="B16" i="47"/>
  <c r="A16" i="47"/>
  <c r="B15" i="47"/>
  <c r="A15" i="47"/>
  <c r="B14" i="47"/>
  <c r="A14" i="47"/>
  <c r="B13" i="47"/>
  <c r="A13" i="47"/>
  <c r="B12" i="47"/>
  <c r="A12" i="47"/>
  <c r="B11" i="47"/>
  <c r="A11" i="47"/>
  <c r="B10" i="47"/>
  <c r="A10" i="47"/>
  <c r="B9" i="47"/>
  <c r="A9" i="47"/>
  <c r="B18" i="45"/>
  <c r="A18" i="45"/>
  <c r="B17" i="45"/>
  <c r="A17" i="45"/>
  <c r="B16" i="45"/>
  <c r="A16" i="45"/>
  <c r="A21" i="45"/>
  <c r="B19" i="45"/>
  <c r="A19" i="45"/>
  <c r="B15" i="45"/>
  <c r="A15" i="45"/>
  <c r="B14" i="45"/>
  <c r="A14" i="45"/>
  <c r="B13" i="45"/>
  <c r="A13" i="45"/>
  <c r="B12" i="45"/>
  <c r="A12" i="45"/>
  <c r="B11" i="45"/>
  <c r="A11" i="45"/>
  <c r="B10" i="45"/>
  <c r="A10" i="45"/>
  <c r="B9" i="45"/>
  <c r="A9" i="45"/>
  <c r="G147" i="37" l="1"/>
  <c r="G110" i="37"/>
  <c r="G136" i="37"/>
  <c r="C23" i="48"/>
  <c r="G155" i="37"/>
  <c r="G297" i="37"/>
  <c r="G296" i="37" s="1"/>
  <c r="D55" i="44"/>
  <c r="F16" i="45" s="1"/>
  <c r="D16" i="47" s="1"/>
  <c r="G16" i="47" s="1"/>
  <c r="H16" i="47" s="1"/>
  <c r="E9" i="48"/>
  <c r="C23" i="47"/>
  <c r="E9" i="47" s="1"/>
  <c r="B67" i="44"/>
  <c r="B68" i="44"/>
  <c r="B69" i="44"/>
  <c r="B70" i="44"/>
  <c r="B59" i="44"/>
  <c r="B60" i="44"/>
  <c r="B61" i="44"/>
  <c r="B62" i="44"/>
  <c r="B63" i="44"/>
  <c r="B64" i="44"/>
  <c r="B65" i="44"/>
  <c r="B54" i="44"/>
  <c r="B55" i="44"/>
  <c r="B56" i="44"/>
  <c r="B57" i="44"/>
  <c r="B44" i="44"/>
  <c r="B45" i="44"/>
  <c r="B46" i="44"/>
  <c r="B47" i="44"/>
  <c r="A70" i="44"/>
  <c r="A69" i="44"/>
  <c r="C70" i="44"/>
  <c r="C69" i="44"/>
  <c r="C68" i="44"/>
  <c r="A68" i="44"/>
  <c r="C67" i="44"/>
  <c r="A67" i="44"/>
  <c r="C65" i="44"/>
  <c r="A65" i="44"/>
  <c r="A64" i="44"/>
  <c r="C64" i="44"/>
  <c r="C63" i="44"/>
  <c r="A63" i="44"/>
  <c r="A62" i="44"/>
  <c r="C62" i="44"/>
  <c r="C61" i="44"/>
  <c r="A61" i="44"/>
  <c r="A60" i="44"/>
  <c r="C60" i="44"/>
  <c r="C59" i="44"/>
  <c r="A59" i="44"/>
  <c r="A57" i="44"/>
  <c r="C57" i="44"/>
  <c r="C56" i="44"/>
  <c r="A56" i="44"/>
  <c r="A55" i="44"/>
  <c r="C55" i="44"/>
  <c r="C54" i="44"/>
  <c r="A54" i="44"/>
  <c r="B49" i="44"/>
  <c r="B50" i="44"/>
  <c r="B51" i="44"/>
  <c r="B52" i="44"/>
  <c r="C52" i="44"/>
  <c r="A52" i="44"/>
  <c r="C51" i="44"/>
  <c r="A51" i="44"/>
  <c r="A50" i="44"/>
  <c r="C50" i="44"/>
  <c r="C49" i="44"/>
  <c r="A49" i="44"/>
  <c r="A47" i="44"/>
  <c r="C47" i="44"/>
  <c r="C46" i="44"/>
  <c r="A46" i="44"/>
  <c r="C45" i="44"/>
  <c r="A45" i="44"/>
  <c r="C44" i="44"/>
  <c r="A44" i="44"/>
  <c r="B38" i="44"/>
  <c r="B39" i="44"/>
  <c r="B40" i="44"/>
  <c r="B41" i="44"/>
  <c r="B42" i="44"/>
  <c r="B30" i="44"/>
  <c r="B31" i="44"/>
  <c r="B32" i="44"/>
  <c r="B33" i="44"/>
  <c r="B34" i="44"/>
  <c r="B35" i="44"/>
  <c r="B36" i="44"/>
  <c r="B26" i="44"/>
  <c r="B27" i="44"/>
  <c r="B28" i="44"/>
  <c r="B19" i="44"/>
  <c r="B20" i="44"/>
  <c r="B21" i="44"/>
  <c r="B22" i="44"/>
  <c r="B23" i="44"/>
  <c r="B24" i="44"/>
  <c r="B8" i="44"/>
  <c r="B9" i="44"/>
  <c r="B10" i="44"/>
  <c r="B11" i="44"/>
  <c r="B12" i="44"/>
  <c r="B13" i="44"/>
  <c r="B14" i="44"/>
  <c r="B15" i="44"/>
  <c r="B16" i="44"/>
  <c r="B17" i="44"/>
  <c r="A42" i="44"/>
  <c r="C42" i="44"/>
  <c r="C41" i="44"/>
  <c r="A41" i="44"/>
  <c r="A40" i="44"/>
  <c r="C40" i="44"/>
  <c r="C39" i="44"/>
  <c r="A39" i="44"/>
  <c r="C38" i="44"/>
  <c r="A38" i="44"/>
  <c r="C36" i="44"/>
  <c r="A36" i="44"/>
  <c r="A35" i="44"/>
  <c r="C35" i="44"/>
  <c r="C34" i="44"/>
  <c r="A34" i="44"/>
  <c r="A33" i="44"/>
  <c r="C33" i="44"/>
  <c r="C32" i="44"/>
  <c r="A32" i="44"/>
  <c r="A31" i="44"/>
  <c r="C31" i="44"/>
  <c r="C30" i="44"/>
  <c r="A30" i="44"/>
  <c r="C28" i="44"/>
  <c r="A28" i="44"/>
  <c r="A27" i="44"/>
  <c r="C27" i="44"/>
  <c r="C26" i="44"/>
  <c r="A26" i="44"/>
  <c r="C24" i="44"/>
  <c r="A24" i="44"/>
  <c r="A23" i="44"/>
  <c r="C23" i="44"/>
  <c r="C22" i="44"/>
  <c r="A22" i="44"/>
  <c r="A21" i="44"/>
  <c r="C21" i="44"/>
  <c r="C20" i="44"/>
  <c r="A20" i="44"/>
  <c r="C19" i="44"/>
  <c r="A19" i="44"/>
  <c r="C17" i="44"/>
  <c r="A17" i="44"/>
  <c r="A16" i="44"/>
  <c r="C16" i="44"/>
  <c r="C15" i="44"/>
  <c r="A15" i="44"/>
  <c r="A14" i="44"/>
  <c r="C14" i="44"/>
  <c r="C13" i="44"/>
  <c r="A13" i="44"/>
  <c r="A12" i="44"/>
  <c r="C12" i="44"/>
  <c r="C11" i="44"/>
  <c r="A11" i="44"/>
  <c r="C10" i="44"/>
  <c r="A10" i="44"/>
  <c r="C9" i="44"/>
  <c r="A9" i="44"/>
  <c r="C8" i="44"/>
  <c r="A8" i="44"/>
  <c r="B18" i="43"/>
  <c r="B17" i="43"/>
  <c r="A17" i="43"/>
  <c r="B16" i="43"/>
  <c r="A16" i="43"/>
  <c r="B15" i="43"/>
  <c r="A15" i="43"/>
  <c r="B14" i="43"/>
  <c r="A14" i="43"/>
  <c r="B13" i="43"/>
  <c r="A13" i="43"/>
  <c r="B12" i="43"/>
  <c r="A12" i="43"/>
  <c r="B11" i="43"/>
  <c r="A11" i="43"/>
  <c r="B10" i="43"/>
  <c r="A10" i="43"/>
  <c r="B9" i="43"/>
  <c r="A9" i="43"/>
  <c r="H13" i="37"/>
  <c r="H12" i="37" s="1"/>
  <c r="E9" i="44" s="1"/>
  <c r="I13" i="37"/>
  <c r="I12" i="37" s="1"/>
  <c r="F9" i="44" s="1"/>
  <c r="J13" i="37"/>
  <c r="J12" i="37" s="1"/>
  <c r="G9" i="44" s="1"/>
  <c r="K13" i="37"/>
  <c r="K12" i="37" s="1"/>
  <c r="H9" i="44" s="1"/>
  <c r="L13" i="37"/>
  <c r="L12" i="37" s="1"/>
  <c r="I9" i="44" s="1"/>
  <c r="M13" i="37"/>
  <c r="M12" i="37" s="1"/>
  <c r="J9" i="44" s="1"/>
  <c r="N13" i="37"/>
  <c r="N12" i="37" s="1"/>
  <c r="K9" i="44" s="1"/>
  <c r="O13" i="37"/>
  <c r="O12" i="37" s="1"/>
  <c r="L9" i="44" s="1"/>
  <c r="P13" i="37"/>
  <c r="P12" i="37" s="1"/>
  <c r="M9" i="44" s="1"/>
  <c r="Q13" i="37"/>
  <c r="Q12" i="37" s="1"/>
  <c r="N9" i="44" s="1"/>
  <c r="R13" i="37"/>
  <c r="R12" i="37" s="1"/>
  <c r="O9" i="44" s="1"/>
  <c r="S13" i="37"/>
  <c r="S12" i="37" s="1"/>
  <c r="P9" i="44" s="1"/>
  <c r="H20" i="37"/>
  <c r="I20" i="37"/>
  <c r="J20" i="37"/>
  <c r="K20" i="37"/>
  <c r="L20" i="37"/>
  <c r="M20" i="37"/>
  <c r="N20" i="37"/>
  <c r="O20" i="37"/>
  <c r="P20" i="37"/>
  <c r="Q20" i="37"/>
  <c r="R20" i="37"/>
  <c r="S20" i="37"/>
  <c r="H24" i="37"/>
  <c r="H23" i="37" s="1"/>
  <c r="E11" i="44" s="1"/>
  <c r="I24" i="37"/>
  <c r="I23" i="37" s="1"/>
  <c r="F11" i="44" s="1"/>
  <c r="J24" i="37"/>
  <c r="J23" i="37" s="1"/>
  <c r="G11" i="44" s="1"/>
  <c r="K24" i="37"/>
  <c r="K23" i="37" s="1"/>
  <c r="H11" i="44" s="1"/>
  <c r="L24" i="37"/>
  <c r="L23" i="37" s="1"/>
  <c r="I11" i="44" s="1"/>
  <c r="M24" i="37"/>
  <c r="M23" i="37" s="1"/>
  <c r="J11" i="44" s="1"/>
  <c r="N24" i="37"/>
  <c r="N23" i="37" s="1"/>
  <c r="K11" i="44" s="1"/>
  <c r="O24" i="37"/>
  <c r="O23" i="37" s="1"/>
  <c r="L11" i="44" s="1"/>
  <c r="P24" i="37"/>
  <c r="P23" i="37" s="1"/>
  <c r="M11" i="44" s="1"/>
  <c r="Q24" i="37"/>
  <c r="Q23" i="37" s="1"/>
  <c r="N11" i="44" s="1"/>
  <c r="R24" i="37"/>
  <c r="R23" i="37" s="1"/>
  <c r="O11" i="44" s="1"/>
  <c r="S24" i="37"/>
  <c r="S23" i="37" s="1"/>
  <c r="P11" i="44" s="1"/>
  <c r="H28" i="37"/>
  <c r="H27" i="37" s="1"/>
  <c r="E12" i="44" s="1"/>
  <c r="I28" i="37"/>
  <c r="I27" i="37" s="1"/>
  <c r="F12" i="44" s="1"/>
  <c r="J28" i="37"/>
  <c r="J27" i="37" s="1"/>
  <c r="G12" i="44" s="1"/>
  <c r="K28" i="37"/>
  <c r="K27" i="37" s="1"/>
  <c r="H12" i="44" s="1"/>
  <c r="L28" i="37"/>
  <c r="L27" i="37" s="1"/>
  <c r="I12" i="44" s="1"/>
  <c r="M28" i="37"/>
  <c r="M27" i="37" s="1"/>
  <c r="J12" i="44" s="1"/>
  <c r="N28" i="37"/>
  <c r="N27" i="37" s="1"/>
  <c r="K12" i="44" s="1"/>
  <c r="O28" i="37"/>
  <c r="O27" i="37" s="1"/>
  <c r="L12" i="44" s="1"/>
  <c r="P28" i="37"/>
  <c r="P27" i="37" s="1"/>
  <c r="M12" i="44" s="1"/>
  <c r="Q28" i="37"/>
  <c r="Q27" i="37" s="1"/>
  <c r="N12" i="44" s="1"/>
  <c r="R28" i="37"/>
  <c r="R27" i="37" s="1"/>
  <c r="O12" i="44" s="1"/>
  <c r="S28" i="37"/>
  <c r="S27" i="37" s="1"/>
  <c r="P12" i="44" s="1"/>
  <c r="H32" i="37"/>
  <c r="H31" i="37" s="1"/>
  <c r="E13" i="44" s="1"/>
  <c r="I32" i="37"/>
  <c r="I31" i="37" s="1"/>
  <c r="F13" i="44" s="1"/>
  <c r="J32" i="37"/>
  <c r="J31" i="37" s="1"/>
  <c r="G13" i="44" s="1"/>
  <c r="K32" i="37"/>
  <c r="K31" i="37" s="1"/>
  <c r="H13" i="44" s="1"/>
  <c r="L32" i="37"/>
  <c r="L31" i="37" s="1"/>
  <c r="I13" i="44" s="1"/>
  <c r="M32" i="37"/>
  <c r="M31" i="37" s="1"/>
  <c r="J13" i="44" s="1"/>
  <c r="N32" i="37"/>
  <c r="N31" i="37" s="1"/>
  <c r="K13" i="44" s="1"/>
  <c r="O32" i="37"/>
  <c r="O31" i="37" s="1"/>
  <c r="L13" i="44" s="1"/>
  <c r="P32" i="37"/>
  <c r="P31" i="37" s="1"/>
  <c r="M13" i="44" s="1"/>
  <c r="Q32" i="37"/>
  <c r="Q31" i="37" s="1"/>
  <c r="N13" i="44" s="1"/>
  <c r="R32" i="37"/>
  <c r="R31" i="37" s="1"/>
  <c r="O13" i="44" s="1"/>
  <c r="S32" i="37"/>
  <c r="S31" i="37" s="1"/>
  <c r="P13" i="44" s="1"/>
  <c r="H36" i="37"/>
  <c r="H35" i="37" s="1"/>
  <c r="E14" i="44" s="1"/>
  <c r="I36" i="37"/>
  <c r="I35" i="37" s="1"/>
  <c r="F14" i="44" s="1"/>
  <c r="J36" i="37"/>
  <c r="J35" i="37" s="1"/>
  <c r="G14" i="44" s="1"/>
  <c r="K36" i="37"/>
  <c r="K35" i="37" s="1"/>
  <c r="H14" i="44" s="1"/>
  <c r="L36" i="37"/>
  <c r="L35" i="37" s="1"/>
  <c r="I14" i="44" s="1"/>
  <c r="M36" i="37"/>
  <c r="M35" i="37" s="1"/>
  <c r="J14" i="44" s="1"/>
  <c r="N36" i="37"/>
  <c r="N35" i="37" s="1"/>
  <c r="K14" i="44" s="1"/>
  <c r="O36" i="37"/>
  <c r="O35" i="37" s="1"/>
  <c r="L14" i="44" s="1"/>
  <c r="P36" i="37"/>
  <c r="P35" i="37" s="1"/>
  <c r="M14" i="44" s="1"/>
  <c r="Q36" i="37"/>
  <c r="Q35" i="37" s="1"/>
  <c r="N14" i="44" s="1"/>
  <c r="R36" i="37"/>
  <c r="R35" i="37" s="1"/>
  <c r="O14" i="44" s="1"/>
  <c r="S36" i="37"/>
  <c r="S35" i="37" s="1"/>
  <c r="P14" i="44" s="1"/>
  <c r="H43" i="37"/>
  <c r="I43" i="37"/>
  <c r="J43" i="37"/>
  <c r="K43" i="37"/>
  <c r="L43" i="37"/>
  <c r="N43" i="37"/>
  <c r="O43" i="37"/>
  <c r="P43" i="37"/>
  <c r="Q43" i="37"/>
  <c r="R43" i="37"/>
  <c r="S43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H50" i="37"/>
  <c r="E16" i="44" s="1"/>
  <c r="I50" i="37"/>
  <c r="F16" i="44" s="1"/>
  <c r="J50" i="37"/>
  <c r="G16" i="44" s="1"/>
  <c r="K50" i="37"/>
  <c r="H16" i="44" s="1"/>
  <c r="L50" i="37"/>
  <c r="I16" i="44" s="1"/>
  <c r="M50" i="37"/>
  <c r="J16" i="44" s="1"/>
  <c r="N50" i="37"/>
  <c r="K16" i="44" s="1"/>
  <c r="O50" i="37"/>
  <c r="L16" i="44" s="1"/>
  <c r="P50" i="37"/>
  <c r="M16" i="44" s="1"/>
  <c r="Q50" i="37"/>
  <c r="N16" i="44" s="1"/>
  <c r="R50" i="37"/>
  <c r="O16" i="44" s="1"/>
  <c r="S50" i="37"/>
  <c r="P16" i="44" s="1"/>
  <c r="H55" i="37"/>
  <c r="H54" i="37" s="1"/>
  <c r="E17" i="44" s="1"/>
  <c r="I55" i="37"/>
  <c r="I54" i="37" s="1"/>
  <c r="F17" i="44" s="1"/>
  <c r="J55" i="37"/>
  <c r="J54" i="37" s="1"/>
  <c r="G17" i="44" s="1"/>
  <c r="K55" i="37"/>
  <c r="K54" i="37" s="1"/>
  <c r="H17" i="44" s="1"/>
  <c r="L55" i="37"/>
  <c r="L54" i="37" s="1"/>
  <c r="I17" i="44" s="1"/>
  <c r="M55" i="37"/>
  <c r="M54" i="37" s="1"/>
  <c r="J17" i="44" s="1"/>
  <c r="N55" i="37"/>
  <c r="N54" i="37" s="1"/>
  <c r="K17" i="44" s="1"/>
  <c r="O55" i="37"/>
  <c r="O54" i="37" s="1"/>
  <c r="L17" i="44" s="1"/>
  <c r="P55" i="37"/>
  <c r="P54" i="37" s="1"/>
  <c r="M17" i="44" s="1"/>
  <c r="Q55" i="37"/>
  <c r="Q54" i="37" s="1"/>
  <c r="N17" i="44" s="1"/>
  <c r="R55" i="37"/>
  <c r="R54" i="37" s="1"/>
  <c r="O17" i="44" s="1"/>
  <c r="S55" i="37"/>
  <c r="S54" i="37" s="1"/>
  <c r="P17" i="44" s="1"/>
  <c r="H61" i="37"/>
  <c r="H60" i="37" s="1"/>
  <c r="E20" i="44" s="1"/>
  <c r="I61" i="37"/>
  <c r="I60" i="37" s="1"/>
  <c r="F20" i="44" s="1"/>
  <c r="J61" i="37"/>
  <c r="J60" i="37" s="1"/>
  <c r="G20" i="44" s="1"/>
  <c r="K61" i="37"/>
  <c r="K60" i="37" s="1"/>
  <c r="H20" i="44" s="1"/>
  <c r="L61" i="37"/>
  <c r="L60" i="37" s="1"/>
  <c r="I20" i="44" s="1"/>
  <c r="M61" i="37"/>
  <c r="M60" i="37" s="1"/>
  <c r="J20" i="44" s="1"/>
  <c r="N61" i="37"/>
  <c r="N60" i="37" s="1"/>
  <c r="K20" i="44" s="1"/>
  <c r="O61" i="37"/>
  <c r="O60" i="37" s="1"/>
  <c r="L20" i="44" s="1"/>
  <c r="P61" i="37"/>
  <c r="P60" i="37" s="1"/>
  <c r="M20" i="44" s="1"/>
  <c r="Q61" i="37"/>
  <c r="Q60" i="37" s="1"/>
  <c r="N20" i="44" s="1"/>
  <c r="R61" i="37"/>
  <c r="R60" i="37" s="1"/>
  <c r="O20" i="44" s="1"/>
  <c r="S61" i="37"/>
  <c r="S60" i="37" s="1"/>
  <c r="P20" i="44" s="1"/>
  <c r="H65" i="37"/>
  <c r="H64" i="37" s="1"/>
  <c r="E21" i="44" s="1"/>
  <c r="I65" i="37"/>
  <c r="I64" i="37" s="1"/>
  <c r="F21" i="44" s="1"/>
  <c r="J65" i="37"/>
  <c r="J64" i="37" s="1"/>
  <c r="G21" i="44" s="1"/>
  <c r="K65" i="37"/>
  <c r="K64" i="37" s="1"/>
  <c r="H21" i="44" s="1"/>
  <c r="L65" i="37"/>
  <c r="L64" i="37" s="1"/>
  <c r="I21" i="44" s="1"/>
  <c r="M65" i="37"/>
  <c r="M64" i="37" s="1"/>
  <c r="J21" i="44" s="1"/>
  <c r="N65" i="37"/>
  <c r="N64" i="37" s="1"/>
  <c r="K21" i="44" s="1"/>
  <c r="O65" i="37"/>
  <c r="O64" i="37" s="1"/>
  <c r="L21" i="44" s="1"/>
  <c r="P65" i="37"/>
  <c r="P64" i="37" s="1"/>
  <c r="M21" i="44" s="1"/>
  <c r="Q65" i="37"/>
  <c r="Q64" i="37" s="1"/>
  <c r="N21" i="44" s="1"/>
  <c r="R65" i="37"/>
  <c r="R64" i="37" s="1"/>
  <c r="O21" i="44" s="1"/>
  <c r="S65" i="37"/>
  <c r="S64" i="37" s="1"/>
  <c r="P21" i="44" s="1"/>
  <c r="H69" i="37"/>
  <c r="H68" i="37" s="1"/>
  <c r="E22" i="44" s="1"/>
  <c r="I69" i="37"/>
  <c r="I68" i="37" s="1"/>
  <c r="F22" i="44" s="1"/>
  <c r="J69" i="37"/>
  <c r="J68" i="37" s="1"/>
  <c r="G22" i="44" s="1"/>
  <c r="K69" i="37"/>
  <c r="K68" i="37" s="1"/>
  <c r="H22" i="44" s="1"/>
  <c r="L69" i="37"/>
  <c r="L68" i="37" s="1"/>
  <c r="I22" i="44" s="1"/>
  <c r="M69" i="37"/>
  <c r="M68" i="37" s="1"/>
  <c r="J22" i="44" s="1"/>
  <c r="N69" i="37"/>
  <c r="N68" i="37" s="1"/>
  <c r="K22" i="44" s="1"/>
  <c r="O69" i="37"/>
  <c r="O68" i="37" s="1"/>
  <c r="L22" i="44" s="1"/>
  <c r="P69" i="37"/>
  <c r="P68" i="37" s="1"/>
  <c r="M22" i="44" s="1"/>
  <c r="Q69" i="37"/>
  <c r="Q68" i="37" s="1"/>
  <c r="N22" i="44" s="1"/>
  <c r="R69" i="37"/>
  <c r="R68" i="37" s="1"/>
  <c r="O22" i="44" s="1"/>
  <c r="S69" i="37"/>
  <c r="S68" i="37" s="1"/>
  <c r="P22" i="44" s="1"/>
  <c r="H73" i="37"/>
  <c r="H72" i="37" s="1"/>
  <c r="E23" i="44" s="1"/>
  <c r="I73" i="37"/>
  <c r="I72" i="37" s="1"/>
  <c r="F23" i="44" s="1"/>
  <c r="J73" i="37"/>
  <c r="J72" i="37" s="1"/>
  <c r="G23" i="44" s="1"/>
  <c r="K73" i="37"/>
  <c r="K72" i="37" s="1"/>
  <c r="H23" i="44" s="1"/>
  <c r="L73" i="37"/>
  <c r="L72" i="37" s="1"/>
  <c r="I23" i="44" s="1"/>
  <c r="M73" i="37"/>
  <c r="M72" i="37" s="1"/>
  <c r="J23" i="44" s="1"/>
  <c r="N73" i="37"/>
  <c r="N72" i="37" s="1"/>
  <c r="K23" i="44" s="1"/>
  <c r="O73" i="37"/>
  <c r="O72" i="37" s="1"/>
  <c r="L23" i="44" s="1"/>
  <c r="P73" i="37"/>
  <c r="P72" i="37" s="1"/>
  <c r="M23" i="44" s="1"/>
  <c r="Q73" i="37"/>
  <c r="Q72" i="37" s="1"/>
  <c r="N23" i="44" s="1"/>
  <c r="R73" i="37"/>
  <c r="R72" i="37" s="1"/>
  <c r="O23" i="44" s="1"/>
  <c r="S73" i="37"/>
  <c r="S72" i="37" s="1"/>
  <c r="P23" i="44" s="1"/>
  <c r="H77" i="37"/>
  <c r="I77" i="37"/>
  <c r="J77" i="37"/>
  <c r="K77" i="37"/>
  <c r="L77" i="37"/>
  <c r="M77" i="37"/>
  <c r="N77" i="37"/>
  <c r="O77" i="37"/>
  <c r="P77" i="37"/>
  <c r="Q77" i="37"/>
  <c r="R77" i="37"/>
  <c r="S77" i="37"/>
  <c r="H79" i="37"/>
  <c r="I79" i="37"/>
  <c r="J79" i="37"/>
  <c r="K79" i="37"/>
  <c r="L79" i="37"/>
  <c r="M79" i="37"/>
  <c r="N79" i="37"/>
  <c r="O79" i="37"/>
  <c r="P79" i="37"/>
  <c r="Q79" i="37"/>
  <c r="R79" i="37"/>
  <c r="S79" i="37"/>
  <c r="H81" i="37"/>
  <c r="I81" i="37"/>
  <c r="J81" i="37"/>
  <c r="K81" i="37"/>
  <c r="L81" i="37"/>
  <c r="M81" i="37"/>
  <c r="N81" i="37"/>
  <c r="O81" i="37"/>
  <c r="P81" i="37"/>
  <c r="Q81" i="37"/>
  <c r="R81" i="37"/>
  <c r="S81" i="37"/>
  <c r="H87" i="37"/>
  <c r="H86" i="37" s="1"/>
  <c r="E27" i="44" s="1"/>
  <c r="I87" i="37"/>
  <c r="I86" i="37" s="1"/>
  <c r="F27" i="44" s="1"/>
  <c r="J87" i="37"/>
  <c r="J86" i="37" s="1"/>
  <c r="G27" i="44" s="1"/>
  <c r="K87" i="37"/>
  <c r="K86" i="37" s="1"/>
  <c r="H27" i="44" s="1"/>
  <c r="L87" i="37"/>
  <c r="L86" i="37" s="1"/>
  <c r="I27" i="44" s="1"/>
  <c r="M87" i="37"/>
  <c r="M86" i="37" s="1"/>
  <c r="J27" i="44" s="1"/>
  <c r="N87" i="37"/>
  <c r="N86" i="37" s="1"/>
  <c r="K27" i="44" s="1"/>
  <c r="O87" i="37"/>
  <c r="O86" i="37" s="1"/>
  <c r="L27" i="44" s="1"/>
  <c r="P87" i="37"/>
  <c r="P86" i="37" s="1"/>
  <c r="M27" i="44" s="1"/>
  <c r="Q87" i="37"/>
  <c r="Q86" i="37" s="1"/>
  <c r="N27" i="44" s="1"/>
  <c r="R87" i="37"/>
  <c r="R86" i="37" s="1"/>
  <c r="O27" i="44" s="1"/>
  <c r="S87" i="37"/>
  <c r="S86" i="37" s="1"/>
  <c r="P27" i="44" s="1"/>
  <c r="H91" i="37"/>
  <c r="H90" i="37" s="1"/>
  <c r="E28" i="44" s="1"/>
  <c r="I91" i="37"/>
  <c r="I90" i="37" s="1"/>
  <c r="F28" i="44" s="1"/>
  <c r="J91" i="37"/>
  <c r="J90" i="37" s="1"/>
  <c r="G28" i="44" s="1"/>
  <c r="K91" i="37"/>
  <c r="K90" i="37" s="1"/>
  <c r="H28" i="44" s="1"/>
  <c r="L91" i="37"/>
  <c r="L90" i="37" s="1"/>
  <c r="I28" i="44" s="1"/>
  <c r="M91" i="37"/>
  <c r="M90" i="37" s="1"/>
  <c r="J28" i="44" s="1"/>
  <c r="N91" i="37"/>
  <c r="N90" i="37" s="1"/>
  <c r="K28" i="44" s="1"/>
  <c r="O91" i="37"/>
  <c r="O90" i="37" s="1"/>
  <c r="L28" i="44" s="1"/>
  <c r="P91" i="37"/>
  <c r="P90" i="37" s="1"/>
  <c r="M28" i="44" s="1"/>
  <c r="Q91" i="37"/>
  <c r="Q90" i="37" s="1"/>
  <c r="N28" i="44" s="1"/>
  <c r="R91" i="37"/>
  <c r="R90" i="37" s="1"/>
  <c r="O28" i="44" s="1"/>
  <c r="S91" i="37"/>
  <c r="S90" i="37" s="1"/>
  <c r="P28" i="44" s="1"/>
  <c r="H96" i="37"/>
  <c r="E31" i="44" s="1"/>
  <c r="I96" i="37"/>
  <c r="F31" i="44" s="1"/>
  <c r="J96" i="37"/>
  <c r="G31" i="44" s="1"/>
  <c r="K96" i="37"/>
  <c r="H31" i="44" s="1"/>
  <c r="L96" i="37"/>
  <c r="I31" i="44" s="1"/>
  <c r="M96" i="37"/>
  <c r="J31" i="44" s="1"/>
  <c r="N96" i="37"/>
  <c r="K31" i="44" s="1"/>
  <c r="O96" i="37"/>
  <c r="L31" i="44" s="1"/>
  <c r="P96" i="37"/>
  <c r="M31" i="44" s="1"/>
  <c r="Q96" i="37"/>
  <c r="N31" i="44" s="1"/>
  <c r="R96" i="37"/>
  <c r="O31" i="44" s="1"/>
  <c r="S96" i="37"/>
  <c r="P31" i="44" s="1"/>
  <c r="H101" i="37"/>
  <c r="H100" i="37" s="1"/>
  <c r="E32" i="44" s="1"/>
  <c r="I101" i="37"/>
  <c r="I100" i="37" s="1"/>
  <c r="F32" i="44" s="1"/>
  <c r="J101" i="37"/>
  <c r="J100" i="37" s="1"/>
  <c r="G32" i="44" s="1"/>
  <c r="K101" i="37"/>
  <c r="K100" i="37" s="1"/>
  <c r="H32" i="44" s="1"/>
  <c r="L101" i="37"/>
  <c r="L100" i="37" s="1"/>
  <c r="I32" i="44" s="1"/>
  <c r="M101" i="37"/>
  <c r="M100" i="37" s="1"/>
  <c r="J32" i="44" s="1"/>
  <c r="N101" i="37"/>
  <c r="N100" i="37" s="1"/>
  <c r="K32" i="44" s="1"/>
  <c r="O101" i="37"/>
  <c r="O100" i="37" s="1"/>
  <c r="L32" i="44" s="1"/>
  <c r="P101" i="37"/>
  <c r="P100" i="37" s="1"/>
  <c r="M32" i="44" s="1"/>
  <c r="Q101" i="37"/>
  <c r="Q100" i="37" s="1"/>
  <c r="N32" i="44" s="1"/>
  <c r="R101" i="37"/>
  <c r="R100" i="37" s="1"/>
  <c r="O32" i="44" s="1"/>
  <c r="S101" i="37"/>
  <c r="S100" i="37" s="1"/>
  <c r="P32" i="44" s="1"/>
  <c r="H136" i="37"/>
  <c r="I136" i="37"/>
  <c r="J136" i="37"/>
  <c r="K136" i="37"/>
  <c r="L136" i="37"/>
  <c r="M136" i="37"/>
  <c r="N136" i="37"/>
  <c r="O136" i="37"/>
  <c r="P136" i="37"/>
  <c r="Q136" i="37"/>
  <c r="R136" i="37"/>
  <c r="S136" i="37"/>
  <c r="I147" i="37"/>
  <c r="J147" i="37"/>
  <c r="K147" i="37"/>
  <c r="L147" i="37"/>
  <c r="M147" i="37"/>
  <c r="N147" i="37"/>
  <c r="O147" i="37"/>
  <c r="P147" i="37"/>
  <c r="Q147" i="37"/>
  <c r="R147" i="37"/>
  <c r="S147" i="37"/>
  <c r="H164" i="37"/>
  <c r="I164" i="37"/>
  <c r="J164" i="37"/>
  <c r="K164" i="37"/>
  <c r="L164" i="37"/>
  <c r="M164" i="37"/>
  <c r="N164" i="37"/>
  <c r="O164" i="37"/>
  <c r="P164" i="37"/>
  <c r="Q164" i="37"/>
  <c r="R164" i="37"/>
  <c r="S164" i="37"/>
  <c r="H173" i="37"/>
  <c r="I173" i="37"/>
  <c r="J173" i="37"/>
  <c r="K173" i="37"/>
  <c r="L173" i="37"/>
  <c r="M173" i="37"/>
  <c r="N173" i="37"/>
  <c r="O173" i="37"/>
  <c r="P173" i="37"/>
  <c r="Q173" i="37"/>
  <c r="R173" i="37"/>
  <c r="S173" i="37"/>
  <c r="H177" i="37"/>
  <c r="E34" i="44" s="1"/>
  <c r="I177" i="37"/>
  <c r="F34" i="44" s="1"/>
  <c r="J177" i="37"/>
  <c r="G34" i="44" s="1"/>
  <c r="K177" i="37"/>
  <c r="H34" i="44" s="1"/>
  <c r="L177" i="37"/>
  <c r="I34" i="44" s="1"/>
  <c r="M177" i="37"/>
  <c r="J34" i="44" s="1"/>
  <c r="N177" i="37"/>
  <c r="K34" i="44" s="1"/>
  <c r="O177" i="37"/>
  <c r="L34" i="44" s="1"/>
  <c r="P177" i="37"/>
  <c r="M34" i="44" s="1"/>
  <c r="Q177" i="37"/>
  <c r="N34" i="44" s="1"/>
  <c r="R177" i="37"/>
  <c r="O34" i="44" s="1"/>
  <c r="S177" i="37"/>
  <c r="P34" i="44" s="1"/>
  <c r="H188" i="37"/>
  <c r="H181" i="37" s="1"/>
  <c r="E35" i="44" s="1"/>
  <c r="I188" i="37"/>
  <c r="I181" i="37" s="1"/>
  <c r="F35" i="44" s="1"/>
  <c r="J188" i="37"/>
  <c r="J181" i="37" s="1"/>
  <c r="G35" i="44" s="1"/>
  <c r="K188" i="37"/>
  <c r="K181" i="37" s="1"/>
  <c r="H35" i="44" s="1"/>
  <c r="L188" i="37"/>
  <c r="L181" i="37" s="1"/>
  <c r="I35" i="44" s="1"/>
  <c r="M188" i="37"/>
  <c r="M181" i="37" s="1"/>
  <c r="J35" i="44" s="1"/>
  <c r="N188" i="37"/>
  <c r="N181" i="37" s="1"/>
  <c r="K35" i="44" s="1"/>
  <c r="O188" i="37"/>
  <c r="O181" i="37" s="1"/>
  <c r="L35" i="44" s="1"/>
  <c r="P188" i="37"/>
  <c r="P181" i="37" s="1"/>
  <c r="M35" i="44" s="1"/>
  <c r="Q188" i="37"/>
  <c r="Q181" i="37" s="1"/>
  <c r="N35" i="44" s="1"/>
  <c r="R188" i="37"/>
  <c r="R181" i="37" s="1"/>
  <c r="O35" i="44" s="1"/>
  <c r="S188" i="37"/>
  <c r="S181" i="37" s="1"/>
  <c r="P35" i="44" s="1"/>
  <c r="H193" i="37"/>
  <c r="H192" i="37" s="1"/>
  <c r="E36" i="44" s="1"/>
  <c r="I193" i="37"/>
  <c r="I192" i="37" s="1"/>
  <c r="F36" i="44" s="1"/>
  <c r="J193" i="37"/>
  <c r="J192" i="37" s="1"/>
  <c r="G36" i="44" s="1"/>
  <c r="K193" i="37"/>
  <c r="K192" i="37" s="1"/>
  <c r="H36" i="44" s="1"/>
  <c r="L193" i="37"/>
  <c r="L192" i="37" s="1"/>
  <c r="I36" i="44" s="1"/>
  <c r="M193" i="37"/>
  <c r="M192" i="37" s="1"/>
  <c r="J36" i="44" s="1"/>
  <c r="N193" i="37"/>
  <c r="N192" i="37" s="1"/>
  <c r="K36" i="44" s="1"/>
  <c r="O193" i="37"/>
  <c r="O192" i="37" s="1"/>
  <c r="L36" i="44" s="1"/>
  <c r="P193" i="37"/>
  <c r="P192" i="37" s="1"/>
  <c r="M36" i="44" s="1"/>
  <c r="Q193" i="37"/>
  <c r="Q192" i="37" s="1"/>
  <c r="N36" i="44" s="1"/>
  <c r="R193" i="37"/>
  <c r="R192" i="37" s="1"/>
  <c r="O36" i="44" s="1"/>
  <c r="S193" i="37"/>
  <c r="S192" i="37" s="1"/>
  <c r="P36" i="44" s="1"/>
  <c r="H202" i="37"/>
  <c r="I202" i="37"/>
  <c r="K202" i="37"/>
  <c r="L202" i="37"/>
  <c r="M202" i="37"/>
  <c r="N202" i="37"/>
  <c r="O202" i="37"/>
  <c r="P202" i="37"/>
  <c r="Q202" i="37"/>
  <c r="R202" i="37"/>
  <c r="S202" i="37"/>
  <c r="H218" i="37"/>
  <c r="H217" i="37" s="1"/>
  <c r="E40" i="44" s="1"/>
  <c r="I218" i="37"/>
  <c r="I217" i="37" s="1"/>
  <c r="F40" i="44" s="1"/>
  <c r="J218" i="37"/>
  <c r="J217" i="37" s="1"/>
  <c r="G40" i="44" s="1"/>
  <c r="K218" i="37"/>
  <c r="K217" i="37" s="1"/>
  <c r="H40" i="44" s="1"/>
  <c r="L218" i="37"/>
  <c r="L217" i="37" s="1"/>
  <c r="I40" i="44" s="1"/>
  <c r="M218" i="37"/>
  <c r="M217" i="37" s="1"/>
  <c r="J40" i="44" s="1"/>
  <c r="N218" i="37"/>
  <c r="N217" i="37" s="1"/>
  <c r="K40" i="44" s="1"/>
  <c r="O218" i="37"/>
  <c r="O217" i="37" s="1"/>
  <c r="L40" i="44" s="1"/>
  <c r="P218" i="37"/>
  <c r="P217" i="37" s="1"/>
  <c r="M40" i="44" s="1"/>
  <c r="Q218" i="37"/>
  <c r="Q217" i="37" s="1"/>
  <c r="N40" i="44" s="1"/>
  <c r="R218" i="37"/>
  <c r="R217" i="37" s="1"/>
  <c r="O40" i="44" s="1"/>
  <c r="S218" i="37"/>
  <c r="S217" i="37" s="1"/>
  <c r="P40" i="44" s="1"/>
  <c r="H222" i="37"/>
  <c r="I222" i="37"/>
  <c r="J222" i="37"/>
  <c r="K222" i="37"/>
  <c r="L222" i="37"/>
  <c r="M222" i="37"/>
  <c r="N222" i="37"/>
  <c r="O222" i="37"/>
  <c r="P222" i="37"/>
  <c r="Q222" i="37"/>
  <c r="R222" i="37"/>
  <c r="S222" i="37"/>
  <c r="H224" i="37"/>
  <c r="I224" i="37"/>
  <c r="J224" i="37"/>
  <c r="K224" i="37"/>
  <c r="L224" i="37"/>
  <c r="M224" i="37"/>
  <c r="N224" i="37"/>
  <c r="O224" i="37"/>
  <c r="P224" i="37"/>
  <c r="Q224" i="37"/>
  <c r="R224" i="37"/>
  <c r="S224" i="37"/>
  <c r="H226" i="37"/>
  <c r="I226" i="37"/>
  <c r="J226" i="37"/>
  <c r="K226" i="37"/>
  <c r="L226" i="37"/>
  <c r="M226" i="37"/>
  <c r="N226" i="37"/>
  <c r="O226" i="37"/>
  <c r="P226" i="37"/>
  <c r="Q226" i="37"/>
  <c r="R226" i="37"/>
  <c r="S226" i="37"/>
  <c r="H230" i="37"/>
  <c r="H229" i="37" s="1"/>
  <c r="E42" i="44" s="1"/>
  <c r="I230" i="37"/>
  <c r="I229" i="37" s="1"/>
  <c r="F42" i="44" s="1"/>
  <c r="J230" i="37"/>
  <c r="J229" i="37" s="1"/>
  <c r="G42" i="44" s="1"/>
  <c r="K230" i="37"/>
  <c r="K229" i="37" s="1"/>
  <c r="H42" i="44" s="1"/>
  <c r="L230" i="37"/>
  <c r="L229" i="37" s="1"/>
  <c r="I42" i="44" s="1"/>
  <c r="M230" i="37"/>
  <c r="M229" i="37" s="1"/>
  <c r="J42" i="44" s="1"/>
  <c r="N230" i="37"/>
  <c r="N229" i="37" s="1"/>
  <c r="K42" i="44" s="1"/>
  <c r="O230" i="37"/>
  <c r="O229" i="37" s="1"/>
  <c r="L42" i="44" s="1"/>
  <c r="P230" i="37"/>
  <c r="P229" i="37" s="1"/>
  <c r="M42" i="44" s="1"/>
  <c r="Q230" i="37"/>
  <c r="Q229" i="37" s="1"/>
  <c r="N42" i="44" s="1"/>
  <c r="R230" i="37"/>
  <c r="R229" i="37" s="1"/>
  <c r="O42" i="44" s="1"/>
  <c r="S230" i="37"/>
  <c r="S229" i="37" s="1"/>
  <c r="P42" i="44" s="1"/>
  <c r="H236" i="37"/>
  <c r="I236" i="37"/>
  <c r="J236" i="37"/>
  <c r="K236" i="37"/>
  <c r="L236" i="37"/>
  <c r="M236" i="37"/>
  <c r="N236" i="37"/>
  <c r="O236" i="37"/>
  <c r="P236" i="37"/>
  <c r="Q236" i="37"/>
  <c r="R236" i="37"/>
  <c r="S236" i="37"/>
  <c r="H240" i="37"/>
  <c r="I240" i="37"/>
  <c r="J240" i="37"/>
  <c r="K240" i="37"/>
  <c r="L240" i="37"/>
  <c r="M240" i="37"/>
  <c r="N240" i="37"/>
  <c r="O240" i="37"/>
  <c r="P240" i="37"/>
  <c r="Q240" i="37"/>
  <c r="R240" i="37"/>
  <c r="S240" i="37"/>
  <c r="H242" i="37"/>
  <c r="I242" i="37"/>
  <c r="J242" i="37"/>
  <c r="K242" i="37"/>
  <c r="L242" i="37"/>
  <c r="M242" i="37"/>
  <c r="N242" i="37"/>
  <c r="O242" i="37"/>
  <c r="P242" i="37"/>
  <c r="Q242" i="37"/>
  <c r="R242" i="37"/>
  <c r="S242" i="37"/>
  <c r="H244" i="37"/>
  <c r="I244" i="37"/>
  <c r="J244" i="37"/>
  <c r="K244" i="37"/>
  <c r="L244" i="37"/>
  <c r="M244" i="37"/>
  <c r="N244" i="37"/>
  <c r="O244" i="37"/>
  <c r="P244" i="37"/>
  <c r="Q244" i="37"/>
  <c r="R244" i="37"/>
  <c r="S244" i="37"/>
  <c r="H246" i="37"/>
  <c r="I246" i="37"/>
  <c r="J246" i="37"/>
  <c r="K246" i="37"/>
  <c r="L246" i="37"/>
  <c r="M246" i="37"/>
  <c r="N246" i="37"/>
  <c r="O246" i="37"/>
  <c r="P246" i="37"/>
  <c r="Q246" i="37"/>
  <c r="R246" i="37"/>
  <c r="S246" i="37"/>
  <c r="H248" i="37"/>
  <c r="I248" i="37"/>
  <c r="J248" i="37"/>
  <c r="K248" i="37"/>
  <c r="L248" i="37"/>
  <c r="M248" i="37"/>
  <c r="N248" i="37"/>
  <c r="O248" i="37"/>
  <c r="P248" i="37"/>
  <c r="Q248" i="37"/>
  <c r="R248" i="37"/>
  <c r="S248" i="37"/>
  <c r="H250" i="37"/>
  <c r="I250" i="37"/>
  <c r="J250" i="37"/>
  <c r="K250" i="37"/>
  <c r="L250" i="37"/>
  <c r="M250" i="37"/>
  <c r="N250" i="37"/>
  <c r="O250" i="37"/>
  <c r="P250" i="37"/>
  <c r="Q250" i="37"/>
  <c r="R250" i="37"/>
  <c r="S250" i="37"/>
  <c r="H252" i="37"/>
  <c r="I252" i="37"/>
  <c r="J252" i="37"/>
  <c r="K252" i="37"/>
  <c r="L252" i="37"/>
  <c r="M252" i="37"/>
  <c r="N252" i="37"/>
  <c r="O252" i="37"/>
  <c r="P252" i="37"/>
  <c r="Q252" i="37"/>
  <c r="R252" i="37"/>
  <c r="S252" i="37"/>
  <c r="H254" i="37"/>
  <c r="I254" i="37"/>
  <c r="J254" i="37"/>
  <c r="K254" i="37"/>
  <c r="L254" i="37"/>
  <c r="M254" i="37"/>
  <c r="N254" i="37"/>
  <c r="O254" i="37"/>
  <c r="P254" i="37"/>
  <c r="Q254" i="37"/>
  <c r="R254" i="37"/>
  <c r="S254" i="37"/>
  <c r="H258" i="37"/>
  <c r="H257" i="37" s="1"/>
  <c r="E46" i="44" s="1"/>
  <c r="I258" i="37"/>
  <c r="I257" i="37" s="1"/>
  <c r="F46" i="44" s="1"/>
  <c r="J258" i="37"/>
  <c r="J257" i="37" s="1"/>
  <c r="G46" i="44" s="1"/>
  <c r="K258" i="37"/>
  <c r="K257" i="37" s="1"/>
  <c r="H46" i="44" s="1"/>
  <c r="L258" i="37"/>
  <c r="L257" i="37" s="1"/>
  <c r="I46" i="44" s="1"/>
  <c r="M258" i="37"/>
  <c r="M257" i="37" s="1"/>
  <c r="J46" i="44" s="1"/>
  <c r="N258" i="37"/>
  <c r="N257" i="37" s="1"/>
  <c r="K46" i="44" s="1"/>
  <c r="O258" i="37"/>
  <c r="O257" i="37" s="1"/>
  <c r="L46" i="44" s="1"/>
  <c r="P258" i="37"/>
  <c r="P257" i="37" s="1"/>
  <c r="M46" i="44" s="1"/>
  <c r="Q258" i="37"/>
  <c r="Q257" i="37" s="1"/>
  <c r="N46" i="44" s="1"/>
  <c r="R258" i="37"/>
  <c r="R257" i="37" s="1"/>
  <c r="O46" i="44" s="1"/>
  <c r="S258" i="37"/>
  <c r="S257" i="37" s="1"/>
  <c r="P46" i="44" s="1"/>
  <c r="H262" i="37"/>
  <c r="H261" i="37" s="1"/>
  <c r="E47" i="44" s="1"/>
  <c r="I262" i="37"/>
  <c r="I261" i="37" s="1"/>
  <c r="F47" i="44" s="1"/>
  <c r="J262" i="37"/>
  <c r="J261" i="37" s="1"/>
  <c r="G47" i="44" s="1"/>
  <c r="K262" i="37"/>
  <c r="K261" i="37" s="1"/>
  <c r="H47" i="44" s="1"/>
  <c r="L262" i="37"/>
  <c r="L261" i="37" s="1"/>
  <c r="I47" i="44" s="1"/>
  <c r="M262" i="37"/>
  <c r="M261" i="37" s="1"/>
  <c r="J47" i="44" s="1"/>
  <c r="N262" i="37"/>
  <c r="N261" i="37" s="1"/>
  <c r="K47" i="44" s="1"/>
  <c r="O262" i="37"/>
  <c r="O261" i="37" s="1"/>
  <c r="L47" i="44" s="1"/>
  <c r="P262" i="37"/>
  <c r="P261" i="37" s="1"/>
  <c r="M47" i="44" s="1"/>
  <c r="Q262" i="37"/>
  <c r="Q261" i="37" s="1"/>
  <c r="N47" i="44" s="1"/>
  <c r="R262" i="37"/>
  <c r="R261" i="37" s="1"/>
  <c r="O47" i="44" s="1"/>
  <c r="S262" i="37"/>
  <c r="S261" i="37" s="1"/>
  <c r="P47" i="44" s="1"/>
  <c r="H268" i="37"/>
  <c r="H267" i="37" s="1"/>
  <c r="E50" i="44" s="1"/>
  <c r="I268" i="37"/>
  <c r="I267" i="37" s="1"/>
  <c r="F50" i="44" s="1"/>
  <c r="J268" i="37"/>
  <c r="J267" i="37" s="1"/>
  <c r="G50" i="44" s="1"/>
  <c r="K268" i="37"/>
  <c r="K267" i="37" s="1"/>
  <c r="H50" i="44" s="1"/>
  <c r="L268" i="37"/>
  <c r="L267" i="37" s="1"/>
  <c r="I50" i="44" s="1"/>
  <c r="M268" i="37"/>
  <c r="M267" i="37" s="1"/>
  <c r="J50" i="44" s="1"/>
  <c r="N268" i="37"/>
  <c r="N267" i="37" s="1"/>
  <c r="K50" i="44" s="1"/>
  <c r="O268" i="37"/>
  <c r="O267" i="37" s="1"/>
  <c r="L50" i="44" s="1"/>
  <c r="P268" i="37"/>
  <c r="P267" i="37" s="1"/>
  <c r="M50" i="44" s="1"/>
  <c r="Q268" i="37"/>
  <c r="Q267" i="37" s="1"/>
  <c r="N50" i="44" s="1"/>
  <c r="R268" i="37"/>
  <c r="R267" i="37" s="1"/>
  <c r="O50" i="44" s="1"/>
  <c r="S268" i="37"/>
  <c r="S267" i="37" s="1"/>
  <c r="P50" i="44" s="1"/>
  <c r="H272" i="37"/>
  <c r="H271" i="37" s="1"/>
  <c r="E51" i="44" s="1"/>
  <c r="I272" i="37"/>
  <c r="I271" i="37" s="1"/>
  <c r="F51" i="44" s="1"/>
  <c r="J272" i="37"/>
  <c r="J271" i="37" s="1"/>
  <c r="G51" i="44" s="1"/>
  <c r="K272" i="37"/>
  <c r="K271" i="37" s="1"/>
  <c r="H51" i="44" s="1"/>
  <c r="L272" i="37"/>
  <c r="L271" i="37" s="1"/>
  <c r="I51" i="44" s="1"/>
  <c r="M272" i="37"/>
  <c r="M271" i="37" s="1"/>
  <c r="J51" i="44" s="1"/>
  <c r="N272" i="37"/>
  <c r="N271" i="37" s="1"/>
  <c r="K51" i="44" s="1"/>
  <c r="O272" i="37"/>
  <c r="O271" i="37" s="1"/>
  <c r="L51" i="44" s="1"/>
  <c r="P272" i="37"/>
  <c r="P271" i="37" s="1"/>
  <c r="M51" i="44" s="1"/>
  <c r="Q272" i="37"/>
  <c r="Q271" i="37" s="1"/>
  <c r="N51" i="44" s="1"/>
  <c r="R272" i="37"/>
  <c r="R271" i="37" s="1"/>
  <c r="O51" i="44" s="1"/>
  <c r="S272" i="37"/>
  <c r="S271" i="37" s="1"/>
  <c r="P51" i="44" s="1"/>
  <c r="H275" i="37"/>
  <c r="E52" i="44" s="1"/>
  <c r="I276" i="37"/>
  <c r="I275" i="37" s="1"/>
  <c r="F52" i="44" s="1"/>
  <c r="J276" i="37"/>
  <c r="J275" i="37" s="1"/>
  <c r="G52" i="44" s="1"/>
  <c r="K276" i="37"/>
  <c r="K275" i="37" s="1"/>
  <c r="H52" i="44" s="1"/>
  <c r="L276" i="37"/>
  <c r="L275" i="37" s="1"/>
  <c r="I52" i="44" s="1"/>
  <c r="M276" i="37"/>
  <c r="M275" i="37" s="1"/>
  <c r="J52" i="44" s="1"/>
  <c r="N276" i="37"/>
  <c r="N275" i="37" s="1"/>
  <c r="K52" i="44" s="1"/>
  <c r="O276" i="37"/>
  <c r="O275" i="37" s="1"/>
  <c r="L52" i="44" s="1"/>
  <c r="P276" i="37"/>
  <c r="P275" i="37" s="1"/>
  <c r="M52" i="44" s="1"/>
  <c r="Q276" i="37"/>
  <c r="Q275" i="37" s="1"/>
  <c r="N52" i="44" s="1"/>
  <c r="R276" i="37"/>
  <c r="R275" i="37" s="1"/>
  <c r="O52" i="44" s="1"/>
  <c r="S276" i="37"/>
  <c r="S275" i="37" s="1"/>
  <c r="P52" i="44" s="1"/>
  <c r="I281" i="37"/>
  <c r="F55" i="44" s="1"/>
  <c r="J281" i="37"/>
  <c r="G55" i="44" s="1"/>
  <c r="K281" i="37"/>
  <c r="H55" i="44" s="1"/>
  <c r="L281" i="37"/>
  <c r="I55" i="44" s="1"/>
  <c r="M281" i="37"/>
  <c r="J55" i="44" s="1"/>
  <c r="N281" i="37"/>
  <c r="K55" i="44" s="1"/>
  <c r="O281" i="37"/>
  <c r="L55" i="44" s="1"/>
  <c r="P281" i="37"/>
  <c r="M55" i="44" s="1"/>
  <c r="Q281" i="37"/>
  <c r="N55" i="44" s="1"/>
  <c r="R281" i="37"/>
  <c r="O55" i="44" s="1"/>
  <c r="S281" i="37"/>
  <c r="P55" i="44" s="1"/>
  <c r="H296" i="37"/>
  <c r="I296" i="37"/>
  <c r="J296" i="37"/>
  <c r="K296" i="37"/>
  <c r="L296" i="37"/>
  <c r="M296" i="37"/>
  <c r="N296" i="37"/>
  <c r="O296" i="37"/>
  <c r="P296" i="37"/>
  <c r="Q296" i="37"/>
  <c r="R296" i="37"/>
  <c r="S296" i="37"/>
  <c r="H313" i="37"/>
  <c r="I313" i="37"/>
  <c r="J313" i="37"/>
  <c r="K313" i="37"/>
  <c r="L313" i="37"/>
  <c r="M313" i="37"/>
  <c r="N313" i="37"/>
  <c r="O313" i="37"/>
  <c r="P313" i="37"/>
  <c r="Q313" i="37"/>
  <c r="R313" i="37"/>
  <c r="S313" i="37"/>
  <c r="H315" i="37"/>
  <c r="I315" i="37"/>
  <c r="J315" i="37"/>
  <c r="K315" i="37"/>
  <c r="L315" i="37"/>
  <c r="M315" i="37"/>
  <c r="N315" i="37"/>
  <c r="O315" i="37"/>
  <c r="P315" i="37"/>
  <c r="Q315" i="37"/>
  <c r="R315" i="37"/>
  <c r="S315" i="37"/>
  <c r="H317" i="37"/>
  <c r="I317" i="37"/>
  <c r="J317" i="37"/>
  <c r="K317" i="37"/>
  <c r="L317" i="37"/>
  <c r="M317" i="37"/>
  <c r="N317" i="37"/>
  <c r="O317" i="37"/>
  <c r="P317" i="37"/>
  <c r="Q317" i="37"/>
  <c r="R317" i="37"/>
  <c r="S317" i="37"/>
  <c r="H325" i="37"/>
  <c r="H324" i="37" s="1"/>
  <c r="E60" i="44" s="1"/>
  <c r="I325" i="37"/>
  <c r="I324" i="37" s="1"/>
  <c r="F60" i="44" s="1"/>
  <c r="J325" i="37"/>
  <c r="J324" i="37" s="1"/>
  <c r="G60" i="44" s="1"/>
  <c r="K325" i="37"/>
  <c r="K324" i="37" s="1"/>
  <c r="H60" i="44" s="1"/>
  <c r="L325" i="37"/>
  <c r="L324" i="37" s="1"/>
  <c r="I60" i="44" s="1"/>
  <c r="M325" i="37"/>
  <c r="M324" i="37" s="1"/>
  <c r="J60" i="44" s="1"/>
  <c r="N325" i="37"/>
  <c r="N324" i="37" s="1"/>
  <c r="K60" i="44" s="1"/>
  <c r="O325" i="37"/>
  <c r="O324" i="37" s="1"/>
  <c r="L60" i="44" s="1"/>
  <c r="P325" i="37"/>
  <c r="P324" i="37" s="1"/>
  <c r="M60" i="44" s="1"/>
  <c r="Q325" i="37"/>
  <c r="Q324" i="37" s="1"/>
  <c r="N60" i="44" s="1"/>
  <c r="R325" i="37"/>
  <c r="R324" i="37" s="1"/>
  <c r="O60" i="44" s="1"/>
  <c r="S325" i="37"/>
  <c r="S324" i="37" s="1"/>
  <c r="P60" i="44" s="1"/>
  <c r="H329" i="37"/>
  <c r="H328" i="37" s="1"/>
  <c r="E61" i="44" s="1"/>
  <c r="I329" i="37"/>
  <c r="I328" i="37" s="1"/>
  <c r="F61" i="44" s="1"/>
  <c r="J329" i="37"/>
  <c r="J328" i="37" s="1"/>
  <c r="G61" i="44" s="1"/>
  <c r="K329" i="37"/>
  <c r="K328" i="37" s="1"/>
  <c r="H61" i="44" s="1"/>
  <c r="L329" i="37"/>
  <c r="L328" i="37" s="1"/>
  <c r="I61" i="44" s="1"/>
  <c r="M329" i="37"/>
  <c r="M328" i="37" s="1"/>
  <c r="J61" i="44" s="1"/>
  <c r="N329" i="37"/>
  <c r="N328" i="37" s="1"/>
  <c r="K61" i="44" s="1"/>
  <c r="O329" i="37"/>
  <c r="O328" i="37" s="1"/>
  <c r="L61" i="44" s="1"/>
  <c r="P329" i="37"/>
  <c r="P328" i="37" s="1"/>
  <c r="M61" i="44" s="1"/>
  <c r="Q329" i="37"/>
  <c r="Q328" i="37" s="1"/>
  <c r="N61" i="44" s="1"/>
  <c r="R329" i="37"/>
  <c r="R328" i="37" s="1"/>
  <c r="O61" i="44" s="1"/>
  <c r="S329" i="37"/>
  <c r="S328" i="37" s="1"/>
  <c r="P61" i="44" s="1"/>
  <c r="H333" i="37"/>
  <c r="H332" i="37" s="1"/>
  <c r="E62" i="44" s="1"/>
  <c r="I333" i="37"/>
  <c r="I332" i="37" s="1"/>
  <c r="F62" i="44" s="1"/>
  <c r="J333" i="37"/>
  <c r="J332" i="37" s="1"/>
  <c r="G62" i="44" s="1"/>
  <c r="K333" i="37"/>
  <c r="K332" i="37" s="1"/>
  <c r="H62" i="44" s="1"/>
  <c r="L333" i="37"/>
  <c r="L332" i="37" s="1"/>
  <c r="I62" i="44" s="1"/>
  <c r="M333" i="37"/>
  <c r="M332" i="37" s="1"/>
  <c r="J62" i="44" s="1"/>
  <c r="N333" i="37"/>
  <c r="N332" i="37" s="1"/>
  <c r="K62" i="44" s="1"/>
  <c r="O333" i="37"/>
  <c r="O332" i="37" s="1"/>
  <c r="L62" i="44" s="1"/>
  <c r="P333" i="37"/>
  <c r="P332" i="37" s="1"/>
  <c r="M62" i="44" s="1"/>
  <c r="Q333" i="37"/>
  <c r="Q332" i="37" s="1"/>
  <c r="N62" i="44" s="1"/>
  <c r="R333" i="37"/>
  <c r="R332" i="37" s="1"/>
  <c r="O62" i="44" s="1"/>
  <c r="S333" i="37"/>
  <c r="S332" i="37" s="1"/>
  <c r="P62" i="44" s="1"/>
  <c r="H337" i="37"/>
  <c r="H336" i="37" s="1"/>
  <c r="E63" i="44" s="1"/>
  <c r="I337" i="37"/>
  <c r="I336" i="37" s="1"/>
  <c r="F63" i="44" s="1"/>
  <c r="J337" i="37"/>
  <c r="J336" i="37" s="1"/>
  <c r="G63" i="44" s="1"/>
  <c r="K337" i="37"/>
  <c r="K336" i="37" s="1"/>
  <c r="H63" i="44" s="1"/>
  <c r="L337" i="37"/>
  <c r="L336" i="37" s="1"/>
  <c r="I63" i="44" s="1"/>
  <c r="M337" i="37"/>
  <c r="M336" i="37" s="1"/>
  <c r="J63" i="44" s="1"/>
  <c r="N337" i="37"/>
  <c r="N336" i="37" s="1"/>
  <c r="K63" i="44" s="1"/>
  <c r="O337" i="37"/>
  <c r="O336" i="37" s="1"/>
  <c r="L63" i="44" s="1"/>
  <c r="P337" i="37"/>
  <c r="P336" i="37" s="1"/>
  <c r="M63" i="44" s="1"/>
  <c r="Q337" i="37"/>
  <c r="Q336" i="37" s="1"/>
  <c r="N63" i="44" s="1"/>
  <c r="R337" i="37"/>
  <c r="R336" i="37" s="1"/>
  <c r="O63" i="44" s="1"/>
  <c r="S337" i="37"/>
  <c r="S336" i="37" s="1"/>
  <c r="P63" i="44" s="1"/>
  <c r="H341" i="37"/>
  <c r="H340" i="37" s="1"/>
  <c r="E64" i="44" s="1"/>
  <c r="I341" i="37"/>
  <c r="I340" i="37" s="1"/>
  <c r="F64" i="44" s="1"/>
  <c r="J341" i="37"/>
  <c r="J340" i="37" s="1"/>
  <c r="G64" i="44" s="1"/>
  <c r="K341" i="37"/>
  <c r="K340" i="37" s="1"/>
  <c r="H64" i="44" s="1"/>
  <c r="L341" i="37"/>
  <c r="L340" i="37" s="1"/>
  <c r="I64" i="44" s="1"/>
  <c r="M341" i="37"/>
  <c r="M340" i="37" s="1"/>
  <c r="J64" i="44" s="1"/>
  <c r="N341" i="37"/>
  <c r="N340" i="37" s="1"/>
  <c r="K64" i="44" s="1"/>
  <c r="O341" i="37"/>
  <c r="O340" i="37" s="1"/>
  <c r="L64" i="44" s="1"/>
  <c r="P341" i="37"/>
  <c r="P340" i="37" s="1"/>
  <c r="M64" i="44" s="1"/>
  <c r="Q341" i="37"/>
  <c r="Q340" i="37" s="1"/>
  <c r="N64" i="44" s="1"/>
  <c r="R341" i="37"/>
  <c r="R340" i="37" s="1"/>
  <c r="O64" i="44" s="1"/>
  <c r="S341" i="37"/>
  <c r="S340" i="37" s="1"/>
  <c r="P64" i="44" s="1"/>
  <c r="H345" i="37"/>
  <c r="H344" i="37" s="1"/>
  <c r="E65" i="44" s="1"/>
  <c r="I345" i="37"/>
  <c r="I344" i="37" s="1"/>
  <c r="F65" i="44" s="1"/>
  <c r="J345" i="37"/>
  <c r="J344" i="37" s="1"/>
  <c r="G65" i="44" s="1"/>
  <c r="K345" i="37"/>
  <c r="K344" i="37" s="1"/>
  <c r="H65" i="44" s="1"/>
  <c r="L345" i="37"/>
  <c r="L344" i="37" s="1"/>
  <c r="I65" i="44" s="1"/>
  <c r="M345" i="37"/>
  <c r="M344" i="37" s="1"/>
  <c r="J65" i="44" s="1"/>
  <c r="N345" i="37"/>
  <c r="N344" i="37" s="1"/>
  <c r="K65" i="44" s="1"/>
  <c r="O345" i="37"/>
  <c r="O344" i="37" s="1"/>
  <c r="L65" i="44" s="1"/>
  <c r="P345" i="37"/>
  <c r="P344" i="37" s="1"/>
  <c r="M65" i="44" s="1"/>
  <c r="Q345" i="37"/>
  <c r="Q344" i="37" s="1"/>
  <c r="N65" i="44" s="1"/>
  <c r="R345" i="37"/>
  <c r="R344" i="37" s="1"/>
  <c r="O65" i="44" s="1"/>
  <c r="S345" i="37"/>
  <c r="S344" i="37" s="1"/>
  <c r="P65" i="44" s="1"/>
  <c r="H350" i="37"/>
  <c r="E68" i="44" s="1"/>
  <c r="I350" i="37"/>
  <c r="F68" i="44" s="1"/>
  <c r="J350" i="37"/>
  <c r="G68" i="44" s="1"/>
  <c r="K350" i="37"/>
  <c r="H68" i="44" s="1"/>
  <c r="L350" i="37"/>
  <c r="I68" i="44" s="1"/>
  <c r="M350" i="37"/>
  <c r="J68" i="44" s="1"/>
  <c r="N350" i="37"/>
  <c r="K68" i="44" s="1"/>
  <c r="O350" i="37"/>
  <c r="L68" i="44" s="1"/>
  <c r="P350" i="37"/>
  <c r="M68" i="44" s="1"/>
  <c r="Q350" i="37"/>
  <c r="N68" i="44" s="1"/>
  <c r="R350" i="37"/>
  <c r="O68" i="44" s="1"/>
  <c r="S350" i="37"/>
  <c r="P68" i="44" s="1"/>
  <c r="H354" i="37"/>
  <c r="H353" i="37" s="1"/>
  <c r="E69" i="44" s="1"/>
  <c r="I354" i="37"/>
  <c r="I353" i="37" s="1"/>
  <c r="F69" i="44" s="1"/>
  <c r="J354" i="37"/>
  <c r="J353" i="37" s="1"/>
  <c r="G69" i="44" s="1"/>
  <c r="K354" i="37"/>
  <c r="K353" i="37" s="1"/>
  <c r="H69" i="44" s="1"/>
  <c r="L354" i="37"/>
  <c r="L353" i="37" s="1"/>
  <c r="I69" i="44" s="1"/>
  <c r="M354" i="37"/>
  <c r="M353" i="37" s="1"/>
  <c r="J69" i="44" s="1"/>
  <c r="N354" i="37"/>
  <c r="N353" i="37" s="1"/>
  <c r="K69" i="44" s="1"/>
  <c r="O354" i="37"/>
  <c r="O353" i="37" s="1"/>
  <c r="L69" i="44" s="1"/>
  <c r="P354" i="37"/>
  <c r="P353" i="37" s="1"/>
  <c r="M69" i="44" s="1"/>
  <c r="Q354" i="37"/>
  <c r="Q353" i="37" s="1"/>
  <c r="N69" i="44" s="1"/>
  <c r="R354" i="37"/>
  <c r="R353" i="37" s="1"/>
  <c r="O69" i="44" s="1"/>
  <c r="S354" i="37"/>
  <c r="S353" i="37" s="1"/>
  <c r="P69" i="44" s="1"/>
  <c r="H358" i="37"/>
  <c r="H357" i="37" s="1"/>
  <c r="E70" i="44" s="1"/>
  <c r="I358" i="37"/>
  <c r="I357" i="37" s="1"/>
  <c r="F70" i="44" s="1"/>
  <c r="J358" i="37"/>
  <c r="J357" i="37" s="1"/>
  <c r="G70" i="44" s="1"/>
  <c r="K358" i="37"/>
  <c r="K357" i="37" s="1"/>
  <c r="H70" i="44" s="1"/>
  <c r="L358" i="37"/>
  <c r="L357" i="37" s="1"/>
  <c r="I70" i="44" s="1"/>
  <c r="M358" i="37"/>
  <c r="M357" i="37" s="1"/>
  <c r="J70" i="44" s="1"/>
  <c r="N358" i="37"/>
  <c r="N357" i="37" s="1"/>
  <c r="K70" i="44" s="1"/>
  <c r="O358" i="37"/>
  <c r="O357" i="37" s="1"/>
  <c r="L70" i="44" s="1"/>
  <c r="P358" i="37"/>
  <c r="P357" i="37" s="1"/>
  <c r="M70" i="44" s="1"/>
  <c r="Q358" i="37"/>
  <c r="Q357" i="37" s="1"/>
  <c r="N70" i="44" s="1"/>
  <c r="R358" i="37"/>
  <c r="R357" i="37" s="1"/>
  <c r="O70" i="44" s="1"/>
  <c r="S358" i="37"/>
  <c r="S357" i="37" s="1"/>
  <c r="P70" i="44" s="1"/>
  <c r="G358" i="37"/>
  <c r="G357" i="37" s="1"/>
  <c r="D70" i="44" s="1"/>
  <c r="G354" i="37"/>
  <c r="G353" i="37" s="1"/>
  <c r="D69" i="44" s="1"/>
  <c r="G350" i="37"/>
  <c r="G345" i="37"/>
  <c r="G344" i="37" s="1"/>
  <c r="D65" i="44" s="1"/>
  <c r="G341" i="37"/>
  <c r="G340" i="37" s="1"/>
  <c r="D64" i="44" s="1"/>
  <c r="G337" i="37"/>
  <c r="G336" i="37" s="1"/>
  <c r="D63" i="44" s="1"/>
  <c r="G333" i="37"/>
  <c r="G332" i="37" s="1"/>
  <c r="D62" i="44" s="1"/>
  <c r="G329" i="37"/>
  <c r="G328" i="37" s="1"/>
  <c r="D61" i="44" s="1"/>
  <c r="G325" i="37"/>
  <c r="G324" i="37" s="1"/>
  <c r="G319" i="37"/>
  <c r="G317" i="37"/>
  <c r="G315" i="37"/>
  <c r="G313" i="37"/>
  <c r="G276" i="37"/>
  <c r="G275" i="37" s="1"/>
  <c r="D52" i="44" s="1"/>
  <c r="G272" i="37"/>
  <c r="G271" i="37" s="1"/>
  <c r="D51" i="44" s="1"/>
  <c r="G268" i="37"/>
  <c r="G267" i="37" s="1"/>
  <c r="G262" i="37"/>
  <c r="G261" i="37" s="1"/>
  <c r="D47" i="44" s="1"/>
  <c r="G258" i="37"/>
  <c r="G257" i="37" s="1"/>
  <c r="D46" i="44" s="1"/>
  <c r="G254" i="37"/>
  <c r="G252" i="37"/>
  <c r="G250" i="37"/>
  <c r="G248" i="37"/>
  <c r="G246" i="37"/>
  <c r="G244" i="37"/>
  <c r="G242" i="37"/>
  <c r="G240" i="37"/>
  <c r="G236" i="37"/>
  <c r="G230" i="37"/>
  <c r="G229" i="37" s="1"/>
  <c r="D42" i="44" s="1"/>
  <c r="G226" i="37"/>
  <c r="G224" i="37"/>
  <c r="G222" i="37"/>
  <c r="G218" i="37"/>
  <c r="G217" i="37" s="1"/>
  <c r="D40" i="44" s="1"/>
  <c r="G202" i="37"/>
  <c r="G91" i="37"/>
  <c r="G90" i="37" s="1"/>
  <c r="G193" i="37"/>
  <c r="G192" i="37" s="1"/>
  <c r="D36" i="44" s="1"/>
  <c r="G188" i="37"/>
  <c r="G181" i="37" s="1"/>
  <c r="D35" i="44" s="1"/>
  <c r="G178" i="37"/>
  <c r="G97" i="37"/>
  <c r="G96" i="37" s="1"/>
  <c r="G101" i="37"/>
  <c r="G100" i="37" s="1"/>
  <c r="D32" i="44" s="1"/>
  <c r="G81" i="37"/>
  <c r="G79" i="37"/>
  <c r="G77" i="37"/>
  <c r="G73" i="37"/>
  <c r="G72" i="37" s="1"/>
  <c r="D23" i="44" s="1"/>
  <c r="G69" i="37"/>
  <c r="G68" i="37" s="1"/>
  <c r="D22" i="44" s="1"/>
  <c r="G65" i="37"/>
  <c r="G64" i="37" s="1"/>
  <c r="D21" i="44" s="1"/>
  <c r="G61" i="37"/>
  <c r="G60" i="37" s="1"/>
  <c r="G55" i="37"/>
  <c r="G54" i="37" s="1"/>
  <c r="D17" i="44" s="1"/>
  <c r="G50" i="37"/>
  <c r="D16" i="44" s="1"/>
  <c r="G46" i="37"/>
  <c r="G39" i="37" s="1"/>
  <c r="G36" i="37"/>
  <c r="G35" i="37" s="1"/>
  <c r="D14" i="44" s="1"/>
  <c r="G31" i="37"/>
  <c r="D13" i="44" s="1"/>
  <c r="G28" i="37"/>
  <c r="G27" i="37" s="1"/>
  <c r="D12" i="44" s="1"/>
  <c r="G24" i="37"/>
  <c r="G23" i="37" s="1"/>
  <c r="D11" i="44" s="1"/>
  <c r="G13" i="37"/>
  <c r="G12" i="37" s="1"/>
  <c r="D9" i="44" s="1"/>
  <c r="G20" i="37"/>
  <c r="D31" i="44" l="1"/>
  <c r="N26" i="44"/>
  <c r="F26" i="44"/>
  <c r="M26" i="44"/>
  <c r="E26" i="44"/>
  <c r="P26" i="44"/>
  <c r="L26" i="44"/>
  <c r="H26" i="44"/>
  <c r="J26" i="44"/>
  <c r="I26" i="44"/>
  <c r="O26" i="44"/>
  <c r="K26" i="44"/>
  <c r="G26" i="44"/>
  <c r="E20" i="48"/>
  <c r="I198" i="37"/>
  <c r="F39" i="44" s="1"/>
  <c r="M235" i="37"/>
  <c r="J45" i="44" s="1"/>
  <c r="J44" i="44" s="1"/>
  <c r="G177" i="37"/>
  <c r="E33" i="44"/>
  <c r="E30" i="44" s="1"/>
  <c r="E11" i="47"/>
  <c r="E13" i="47"/>
  <c r="E17" i="47"/>
  <c r="E15" i="47"/>
  <c r="E19" i="47"/>
  <c r="E11" i="48"/>
  <c r="E13" i="48"/>
  <c r="E15" i="48"/>
  <c r="E17" i="48"/>
  <c r="E10" i="48"/>
  <c r="E14" i="48"/>
  <c r="E18" i="48"/>
  <c r="E19" i="48"/>
  <c r="E12" i="48"/>
  <c r="E16" i="48"/>
  <c r="E21" i="48"/>
  <c r="G235" i="37"/>
  <c r="G76" i="37"/>
  <c r="D24" i="44" s="1"/>
  <c r="C16" i="43"/>
  <c r="P56" i="44"/>
  <c r="O16" i="43"/>
  <c r="O56" i="44"/>
  <c r="N16" i="43"/>
  <c r="N56" i="44"/>
  <c r="M16" i="43"/>
  <c r="M56" i="44"/>
  <c r="L16" i="43"/>
  <c r="L56" i="44"/>
  <c r="K16" i="43"/>
  <c r="K56" i="44"/>
  <c r="J16" i="43"/>
  <c r="J56" i="44"/>
  <c r="I16" i="43"/>
  <c r="I56" i="44"/>
  <c r="H16" i="43"/>
  <c r="H56" i="44"/>
  <c r="G16" i="43"/>
  <c r="G56" i="44"/>
  <c r="F16" i="43"/>
  <c r="F56" i="44"/>
  <c r="E16" i="43"/>
  <c r="E56" i="44"/>
  <c r="D16" i="43"/>
  <c r="D16" i="48"/>
  <c r="G16" i="48" s="1"/>
  <c r="H16" i="48" s="1"/>
  <c r="E10" i="47"/>
  <c r="E12" i="47"/>
  <c r="E14" i="47"/>
  <c r="E16" i="47"/>
  <c r="E18" i="47"/>
  <c r="E21" i="47"/>
  <c r="E20" i="47"/>
  <c r="G221" i="37"/>
  <c r="D41" i="44" s="1"/>
  <c r="G198" i="37"/>
  <c r="G312" i="37"/>
  <c r="D20" i="44"/>
  <c r="D28" i="44"/>
  <c r="G265" i="37"/>
  <c r="C15" i="43" s="1"/>
  <c r="F15" i="45" s="1"/>
  <c r="D15" i="47" s="1"/>
  <c r="D50" i="44"/>
  <c r="D49" i="44" s="1"/>
  <c r="D56" i="44"/>
  <c r="F17" i="45" s="1"/>
  <c r="D17" i="47" s="1"/>
  <c r="G322" i="37"/>
  <c r="D60" i="44"/>
  <c r="D59" i="44" s="1"/>
  <c r="G348" i="37"/>
  <c r="C18" i="43" s="1"/>
  <c r="F21" i="45" s="1"/>
  <c r="D21" i="47" s="1"/>
  <c r="D68" i="44"/>
  <c r="D67" i="44" s="1"/>
  <c r="S312" i="37"/>
  <c r="S279" i="37" s="1"/>
  <c r="R312" i="37"/>
  <c r="R279" i="37" s="1"/>
  <c r="Q312" i="37"/>
  <c r="Q279" i="37" s="1"/>
  <c r="P312" i="37"/>
  <c r="P279" i="37" s="1"/>
  <c r="O312" i="37"/>
  <c r="N312" i="37"/>
  <c r="N279" i="37" s="1"/>
  <c r="M312" i="37"/>
  <c r="M279" i="37" s="1"/>
  <c r="L312" i="37"/>
  <c r="L279" i="37" s="1"/>
  <c r="K312" i="37"/>
  <c r="K279" i="37" s="1"/>
  <c r="J312" i="37"/>
  <c r="J279" i="37" s="1"/>
  <c r="I312" i="37"/>
  <c r="I279" i="37" s="1"/>
  <c r="H312" i="37"/>
  <c r="H279" i="37" s="1"/>
  <c r="S235" i="37"/>
  <c r="P45" i="44" s="1"/>
  <c r="P44" i="44" s="1"/>
  <c r="R235" i="37"/>
  <c r="O45" i="44" s="1"/>
  <c r="O44" i="44" s="1"/>
  <c r="Q235" i="37"/>
  <c r="N45" i="44" s="1"/>
  <c r="N44" i="44" s="1"/>
  <c r="P235" i="37"/>
  <c r="M45" i="44" s="1"/>
  <c r="M44" i="44" s="1"/>
  <c r="O235" i="37"/>
  <c r="L45" i="44" s="1"/>
  <c r="L44" i="44" s="1"/>
  <c r="N235" i="37"/>
  <c r="K45" i="44" s="1"/>
  <c r="K44" i="44" s="1"/>
  <c r="L235" i="37"/>
  <c r="I45" i="44" s="1"/>
  <c r="I44" i="44" s="1"/>
  <c r="K235" i="37"/>
  <c r="H45" i="44" s="1"/>
  <c r="H44" i="44" s="1"/>
  <c r="J235" i="37"/>
  <c r="G45" i="44" s="1"/>
  <c r="G44" i="44" s="1"/>
  <c r="I235" i="37"/>
  <c r="F45" i="44" s="1"/>
  <c r="F44" i="44" s="1"/>
  <c r="H235" i="37"/>
  <c r="E45" i="44" s="1"/>
  <c r="E44" i="44" s="1"/>
  <c r="S221" i="37"/>
  <c r="P41" i="44" s="1"/>
  <c r="R221" i="37"/>
  <c r="O41" i="44" s="1"/>
  <c r="Q221" i="37"/>
  <c r="N41" i="44" s="1"/>
  <c r="P221" i="37"/>
  <c r="M41" i="44" s="1"/>
  <c r="O221" i="37"/>
  <c r="L41" i="44" s="1"/>
  <c r="N221" i="37"/>
  <c r="K41" i="44" s="1"/>
  <c r="M221" i="37"/>
  <c r="J41" i="44" s="1"/>
  <c r="L221" i="37"/>
  <c r="I41" i="44" s="1"/>
  <c r="K221" i="37"/>
  <c r="H41" i="44" s="1"/>
  <c r="J221" i="37"/>
  <c r="G41" i="44" s="1"/>
  <c r="I221" i="37"/>
  <c r="F41" i="44" s="1"/>
  <c r="H221" i="37"/>
  <c r="E41" i="44" s="1"/>
  <c r="S198" i="37"/>
  <c r="P39" i="44" s="1"/>
  <c r="P38" i="44" s="1"/>
  <c r="R198" i="37"/>
  <c r="O39" i="44" s="1"/>
  <c r="Q198" i="37"/>
  <c r="N39" i="44" s="1"/>
  <c r="N38" i="44" s="1"/>
  <c r="P198" i="37"/>
  <c r="M39" i="44" s="1"/>
  <c r="M38" i="44" s="1"/>
  <c r="O198" i="37"/>
  <c r="L39" i="44" s="1"/>
  <c r="L38" i="44" s="1"/>
  <c r="N198" i="37"/>
  <c r="K39" i="44" s="1"/>
  <c r="K38" i="44" s="1"/>
  <c r="M198" i="37"/>
  <c r="J39" i="44" s="1"/>
  <c r="J38" i="44" s="1"/>
  <c r="L198" i="37"/>
  <c r="I39" i="44" s="1"/>
  <c r="K198" i="37"/>
  <c r="H39" i="44" s="1"/>
  <c r="H38" i="44" s="1"/>
  <c r="J198" i="37"/>
  <c r="G39" i="44" s="1"/>
  <c r="H198" i="37"/>
  <c r="E39" i="44" s="1"/>
  <c r="S104" i="37"/>
  <c r="P33" i="44" s="1"/>
  <c r="P30" i="44" s="1"/>
  <c r="R104" i="37"/>
  <c r="O33" i="44" s="1"/>
  <c r="O30" i="44" s="1"/>
  <c r="Q104" i="37"/>
  <c r="N33" i="44" s="1"/>
  <c r="N30" i="44" s="1"/>
  <c r="P104" i="37"/>
  <c r="M33" i="44" s="1"/>
  <c r="M30" i="44" s="1"/>
  <c r="O104" i="37"/>
  <c r="L33" i="44" s="1"/>
  <c r="L30" i="44" s="1"/>
  <c r="N104" i="37"/>
  <c r="K33" i="44" s="1"/>
  <c r="K30" i="44" s="1"/>
  <c r="M104" i="37"/>
  <c r="J33" i="44" s="1"/>
  <c r="J30" i="44" s="1"/>
  <c r="L104" i="37"/>
  <c r="I33" i="44" s="1"/>
  <c r="I30" i="44" s="1"/>
  <c r="S76" i="37"/>
  <c r="P24" i="44" s="1"/>
  <c r="P19" i="44" s="1"/>
  <c r="R76" i="37"/>
  <c r="O24" i="44" s="1"/>
  <c r="O19" i="44" s="1"/>
  <c r="Q76" i="37"/>
  <c r="N24" i="44" s="1"/>
  <c r="N19" i="44" s="1"/>
  <c r="P76" i="37"/>
  <c r="M24" i="44" s="1"/>
  <c r="M19" i="44" s="1"/>
  <c r="O76" i="37"/>
  <c r="L24" i="44" s="1"/>
  <c r="L19" i="44" s="1"/>
  <c r="N76" i="37"/>
  <c r="K24" i="44" s="1"/>
  <c r="K19" i="44" s="1"/>
  <c r="M76" i="37"/>
  <c r="J24" i="44" s="1"/>
  <c r="J19" i="44" s="1"/>
  <c r="L76" i="37"/>
  <c r="I24" i="44" s="1"/>
  <c r="I19" i="44" s="1"/>
  <c r="K76" i="37"/>
  <c r="H24" i="44" s="1"/>
  <c r="H19" i="44" s="1"/>
  <c r="J76" i="37"/>
  <c r="G24" i="44" s="1"/>
  <c r="G19" i="44" s="1"/>
  <c r="I76" i="37"/>
  <c r="F24" i="44" s="1"/>
  <c r="F19" i="44" s="1"/>
  <c r="H76" i="37"/>
  <c r="E24" i="44" s="1"/>
  <c r="E19" i="44" s="1"/>
  <c r="S39" i="37"/>
  <c r="R39" i="37"/>
  <c r="Q39" i="37"/>
  <c r="P39" i="37"/>
  <c r="O39" i="37"/>
  <c r="N39" i="37"/>
  <c r="M39" i="37"/>
  <c r="L39" i="37"/>
  <c r="K39" i="37"/>
  <c r="J39" i="37"/>
  <c r="I39" i="37"/>
  <c r="H39" i="37"/>
  <c r="S16" i="37"/>
  <c r="P8" i="44" s="1"/>
  <c r="R16" i="37"/>
  <c r="O8" i="44" s="1"/>
  <c r="Q16" i="37"/>
  <c r="N8" i="44" s="1"/>
  <c r="P16" i="37"/>
  <c r="M8" i="44" s="1"/>
  <c r="O16" i="37"/>
  <c r="L8" i="44" s="1"/>
  <c r="N16" i="37"/>
  <c r="K8" i="44" s="1"/>
  <c r="M16" i="37"/>
  <c r="J8" i="44" s="1"/>
  <c r="L16" i="37"/>
  <c r="I8" i="44" s="1"/>
  <c r="J16" i="37"/>
  <c r="G8" i="44" s="1"/>
  <c r="I16" i="37"/>
  <c r="F8" i="44" s="1"/>
  <c r="P49" i="44"/>
  <c r="O49" i="44"/>
  <c r="N49" i="44"/>
  <c r="M49" i="44"/>
  <c r="L49" i="44"/>
  <c r="K49" i="44"/>
  <c r="J49" i="44"/>
  <c r="I49" i="44"/>
  <c r="H49" i="44"/>
  <c r="G49" i="44"/>
  <c r="F49" i="44"/>
  <c r="E49" i="44"/>
  <c r="P59" i="44"/>
  <c r="O59" i="44"/>
  <c r="N59" i="44"/>
  <c r="M59" i="44"/>
  <c r="L59" i="44"/>
  <c r="K59" i="44"/>
  <c r="J59" i="44"/>
  <c r="I59" i="44"/>
  <c r="H59" i="44"/>
  <c r="G59" i="44"/>
  <c r="F59" i="44"/>
  <c r="E59" i="44"/>
  <c r="P67" i="44"/>
  <c r="O67" i="44"/>
  <c r="N67" i="44"/>
  <c r="M67" i="44"/>
  <c r="L67" i="44"/>
  <c r="K67" i="44"/>
  <c r="J67" i="44"/>
  <c r="I67" i="44"/>
  <c r="H67" i="44"/>
  <c r="G67" i="44"/>
  <c r="F67" i="44"/>
  <c r="E67" i="44"/>
  <c r="S348" i="37"/>
  <c r="O18" i="43" s="1"/>
  <c r="R348" i="37"/>
  <c r="N18" i="43" s="1"/>
  <c r="Q348" i="37"/>
  <c r="M18" i="43" s="1"/>
  <c r="P348" i="37"/>
  <c r="L18" i="43" s="1"/>
  <c r="O348" i="37"/>
  <c r="K18" i="43" s="1"/>
  <c r="N348" i="37"/>
  <c r="J18" i="43" s="1"/>
  <c r="M348" i="37"/>
  <c r="I18" i="43" s="1"/>
  <c r="L348" i="37"/>
  <c r="H18" i="43" s="1"/>
  <c r="K348" i="37"/>
  <c r="G18" i="43" s="1"/>
  <c r="J348" i="37"/>
  <c r="F18" i="43" s="1"/>
  <c r="I348" i="37"/>
  <c r="E18" i="43" s="1"/>
  <c r="H348" i="37"/>
  <c r="D18" i="43" s="1"/>
  <c r="S322" i="37"/>
  <c r="R322" i="37"/>
  <c r="Q322" i="37"/>
  <c r="P322" i="37"/>
  <c r="O322" i="37"/>
  <c r="N322" i="37"/>
  <c r="M322" i="37"/>
  <c r="L322" i="37"/>
  <c r="K322" i="37"/>
  <c r="J322" i="37"/>
  <c r="I322" i="37"/>
  <c r="H322" i="37"/>
  <c r="O279" i="37"/>
  <c r="S265" i="37"/>
  <c r="O15" i="43" s="1"/>
  <c r="R265" i="37"/>
  <c r="N15" i="43" s="1"/>
  <c r="Q265" i="37"/>
  <c r="M15" i="43" s="1"/>
  <c r="P265" i="37"/>
  <c r="L15" i="43" s="1"/>
  <c r="O265" i="37"/>
  <c r="K15" i="43" s="1"/>
  <c r="N265" i="37"/>
  <c r="J15" i="43" s="1"/>
  <c r="M265" i="37"/>
  <c r="I15" i="43" s="1"/>
  <c r="L265" i="37"/>
  <c r="H15" i="43" s="1"/>
  <c r="K265" i="37"/>
  <c r="G15" i="43" s="1"/>
  <c r="J265" i="37"/>
  <c r="F15" i="43" s="1"/>
  <c r="I265" i="37"/>
  <c r="E15" i="43" s="1"/>
  <c r="H265" i="37"/>
  <c r="D15" i="43" s="1"/>
  <c r="M233" i="37"/>
  <c r="I14" i="43" s="1"/>
  <c r="K104" i="37"/>
  <c r="H33" i="44" s="1"/>
  <c r="H30" i="44" s="1"/>
  <c r="J104" i="37"/>
  <c r="G33" i="44" s="1"/>
  <c r="G30" i="44" s="1"/>
  <c r="I104" i="37"/>
  <c r="S84" i="37"/>
  <c r="O11" i="43" s="1"/>
  <c r="R84" i="37"/>
  <c r="N11" i="43" s="1"/>
  <c r="Q84" i="37"/>
  <c r="M11" i="43" s="1"/>
  <c r="P84" i="37"/>
  <c r="L11" i="43" s="1"/>
  <c r="O84" i="37"/>
  <c r="K11" i="43" s="1"/>
  <c r="N84" i="37"/>
  <c r="J11" i="43" s="1"/>
  <c r="M84" i="37"/>
  <c r="I11" i="43" s="1"/>
  <c r="L84" i="37"/>
  <c r="H11" i="43" s="1"/>
  <c r="K84" i="37"/>
  <c r="G11" i="43" s="1"/>
  <c r="J84" i="37"/>
  <c r="F11" i="43" s="1"/>
  <c r="I84" i="37"/>
  <c r="E11" i="43" s="1"/>
  <c r="H84" i="37"/>
  <c r="D11" i="43" s="1"/>
  <c r="O58" i="37"/>
  <c r="K10" i="43" s="1"/>
  <c r="F33" i="44" l="1"/>
  <c r="F30" i="44" s="1"/>
  <c r="G104" i="37"/>
  <c r="G38" i="44"/>
  <c r="O38" i="44"/>
  <c r="I38" i="44"/>
  <c r="O233" i="37"/>
  <c r="K14" i="43" s="1"/>
  <c r="D19" i="44"/>
  <c r="S233" i="37"/>
  <c r="O14" i="43" s="1"/>
  <c r="S10" i="37"/>
  <c r="E38" i="44"/>
  <c r="G58" i="37"/>
  <c r="C10" i="43" s="1"/>
  <c r="F10" i="45" s="1"/>
  <c r="D10" i="47" s="1"/>
  <c r="G10" i="47" s="1"/>
  <c r="D45" i="44"/>
  <c r="D44" i="44" s="1"/>
  <c r="F38" i="44"/>
  <c r="K58" i="37"/>
  <c r="G10" i="43" s="1"/>
  <c r="O10" i="37"/>
  <c r="S58" i="37"/>
  <c r="O10" i="43" s="1"/>
  <c r="D34" i="44"/>
  <c r="O196" i="37"/>
  <c r="K13" i="43" s="1"/>
  <c r="S94" i="37"/>
  <c r="O12" i="43" s="1"/>
  <c r="M58" i="37"/>
  <c r="I10" i="43" s="1"/>
  <c r="I233" i="37"/>
  <c r="E14" i="43" s="1"/>
  <c r="I196" i="37"/>
  <c r="E13" i="43" s="1"/>
  <c r="I58" i="37"/>
  <c r="E10" i="43" s="1"/>
  <c r="Q58" i="37"/>
  <c r="M10" i="43" s="1"/>
  <c r="Q233" i="37"/>
  <c r="M14" i="43" s="1"/>
  <c r="I10" i="37"/>
  <c r="K233" i="37"/>
  <c r="G14" i="43" s="1"/>
  <c r="K196" i="37"/>
  <c r="G13" i="43" s="1"/>
  <c r="S196" i="37"/>
  <c r="O13" i="43" s="1"/>
  <c r="M196" i="37"/>
  <c r="I13" i="43" s="1"/>
  <c r="Q196" i="37"/>
  <c r="M13" i="43" s="1"/>
  <c r="O94" i="37"/>
  <c r="K12" i="43" s="1"/>
  <c r="M94" i="37"/>
  <c r="I12" i="43" s="1"/>
  <c r="Q94" i="37"/>
  <c r="M12" i="43" s="1"/>
  <c r="Q10" i="37"/>
  <c r="M10" i="37"/>
  <c r="J10" i="37"/>
  <c r="L10" i="37"/>
  <c r="N10" i="37"/>
  <c r="P10" i="37"/>
  <c r="R10" i="37"/>
  <c r="H58" i="37"/>
  <c r="D10" i="43" s="1"/>
  <c r="J58" i="37"/>
  <c r="F10" i="43" s="1"/>
  <c r="L58" i="37"/>
  <c r="H10" i="43" s="1"/>
  <c r="N58" i="37"/>
  <c r="J10" i="43" s="1"/>
  <c r="P58" i="37"/>
  <c r="L10" i="43" s="1"/>
  <c r="R58" i="37"/>
  <c r="N10" i="43" s="1"/>
  <c r="L94" i="37"/>
  <c r="H12" i="43" s="1"/>
  <c r="N94" i="37"/>
  <c r="J12" i="43" s="1"/>
  <c r="P94" i="37"/>
  <c r="L12" i="43" s="1"/>
  <c r="R94" i="37"/>
  <c r="N12" i="43" s="1"/>
  <c r="H196" i="37"/>
  <c r="D13" i="43" s="1"/>
  <c r="J196" i="37"/>
  <c r="F13" i="43" s="1"/>
  <c r="L196" i="37"/>
  <c r="H13" i="43" s="1"/>
  <c r="N196" i="37"/>
  <c r="J13" i="43" s="1"/>
  <c r="P196" i="37"/>
  <c r="L13" i="43" s="1"/>
  <c r="R196" i="37"/>
  <c r="N13" i="43" s="1"/>
  <c r="H233" i="37"/>
  <c r="D14" i="43" s="1"/>
  <c r="J233" i="37"/>
  <c r="F14" i="43" s="1"/>
  <c r="L233" i="37"/>
  <c r="H14" i="43" s="1"/>
  <c r="N233" i="37"/>
  <c r="J14" i="43" s="1"/>
  <c r="P233" i="37"/>
  <c r="L14" i="43" s="1"/>
  <c r="R233" i="37"/>
  <c r="N14" i="43" s="1"/>
  <c r="E23" i="48"/>
  <c r="E23" i="47"/>
  <c r="E57" i="44"/>
  <c r="E54" i="44" s="1"/>
  <c r="D17" i="43"/>
  <c r="G57" i="44"/>
  <c r="G54" i="44" s="1"/>
  <c r="F17" i="43"/>
  <c r="I57" i="44"/>
  <c r="I54" i="44" s="1"/>
  <c r="H17" i="43"/>
  <c r="K57" i="44"/>
  <c r="K54" i="44" s="1"/>
  <c r="J17" i="43"/>
  <c r="M57" i="44"/>
  <c r="M54" i="44" s="1"/>
  <c r="L17" i="43"/>
  <c r="O57" i="44"/>
  <c r="O54" i="44" s="1"/>
  <c r="N17" i="43"/>
  <c r="D57" i="44"/>
  <c r="C17" i="43"/>
  <c r="F57" i="44"/>
  <c r="F54" i="44" s="1"/>
  <c r="E17" i="43"/>
  <c r="H57" i="44"/>
  <c r="H54" i="44" s="1"/>
  <c r="G17" i="43"/>
  <c r="J57" i="44"/>
  <c r="J54" i="44" s="1"/>
  <c r="I17" i="43"/>
  <c r="L57" i="44"/>
  <c r="L54" i="44" s="1"/>
  <c r="K17" i="43"/>
  <c r="N57" i="44"/>
  <c r="N54" i="44" s="1"/>
  <c r="M17" i="43"/>
  <c r="P57" i="44"/>
  <c r="P54" i="44" s="1"/>
  <c r="O17" i="43"/>
  <c r="D21" i="48"/>
  <c r="G21" i="48" s="1"/>
  <c r="G21" i="47"/>
  <c r="D20" i="47"/>
  <c r="D19" i="47"/>
  <c r="D17" i="48"/>
  <c r="G17" i="48" s="1"/>
  <c r="H17" i="48" s="1"/>
  <c r="G17" i="47"/>
  <c r="H17" i="47" s="1"/>
  <c r="D15" i="48"/>
  <c r="G15" i="48" s="1"/>
  <c r="G15" i="47"/>
  <c r="D10" i="48"/>
  <c r="G10" i="48" s="1"/>
  <c r="D39" i="44"/>
  <c r="D38" i="44" s="1"/>
  <c r="J94" i="37"/>
  <c r="F12" i="43" s="1"/>
  <c r="K94" i="37"/>
  <c r="G12" i="43" s="1"/>
  <c r="I94" i="37"/>
  <c r="E12" i="43" s="1"/>
  <c r="D12" i="43"/>
  <c r="L20" i="43" l="1"/>
  <c r="J20" i="43"/>
  <c r="E20" i="43"/>
  <c r="N20" i="43"/>
  <c r="O72" i="44"/>
  <c r="N72" i="44"/>
  <c r="J72" i="44"/>
  <c r="K72" i="44"/>
  <c r="O361" i="37"/>
  <c r="I72" i="44"/>
  <c r="G72" i="44"/>
  <c r="L72" i="44"/>
  <c r="M361" i="37"/>
  <c r="F72" i="44"/>
  <c r="S361" i="37"/>
  <c r="M20" i="43"/>
  <c r="P72" i="44"/>
  <c r="M72" i="44"/>
  <c r="I20" i="43"/>
  <c r="Q361" i="37"/>
  <c r="H20" i="43"/>
  <c r="R361" i="37"/>
  <c r="N361" i="37"/>
  <c r="J361" i="37"/>
  <c r="C14" i="43"/>
  <c r="C13" i="43"/>
  <c r="F13" i="45" s="1"/>
  <c r="D13" i="47" s="1"/>
  <c r="G13" i="47" s="1"/>
  <c r="H13" i="47" s="1"/>
  <c r="P361" i="37"/>
  <c r="L361" i="37"/>
  <c r="O20" i="43"/>
  <c r="K20" i="43"/>
  <c r="F18" i="45"/>
  <c r="D18" i="47" s="1"/>
  <c r="D54" i="44"/>
  <c r="D19" i="48"/>
  <c r="G19" i="48" s="1"/>
  <c r="G19" i="47"/>
  <c r="D20" i="48"/>
  <c r="G20" i="48" s="1"/>
  <c r="G20" i="47"/>
  <c r="F20" i="43"/>
  <c r="I361" i="37"/>
  <c r="F14" i="45" l="1"/>
  <c r="D14" i="47" s="1"/>
  <c r="G14" i="47" s="1"/>
  <c r="H14" i="47" s="1"/>
  <c r="D13" i="48"/>
  <c r="G13" i="48" s="1"/>
  <c r="H13" i="48" s="1"/>
  <c r="G18" i="47"/>
  <c r="H18" i="47" s="1"/>
  <c r="D18" i="48"/>
  <c r="G18" i="48" s="1"/>
  <c r="H18" i="48" s="1"/>
  <c r="D14" i="48" l="1"/>
  <c r="G14" i="48" s="1"/>
  <c r="H14" i="48" s="1"/>
  <c r="K16" i="37"/>
  <c r="K10" i="37" l="1"/>
  <c r="H8" i="44" l="1"/>
  <c r="K361" i="37"/>
  <c r="G20" i="43"/>
  <c r="H72" i="44" l="1"/>
  <c r="D15" i="44"/>
  <c r="H16" i="37"/>
  <c r="G18" i="37"/>
  <c r="G17" i="37" s="1"/>
  <c r="D10" i="44" l="1"/>
  <c r="D8" i="44" s="1"/>
  <c r="H10" i="37"/>
  <c r="E8" i="44"/>
  <c r="E72" i="44" l="1"/>
  <c r="Q72" i="44" s="1"/>
  <c r="H361" i="37"/>
  <c r="D20" i="43"/>
  <c r="C9" i="43"/>
  <c r="F9" i="45" l="1"/>
  <c r="D9" i="47" l="1"/>
  <c r="D9" i="48" l="1"/>
  <c r="G9" i="47"/>
  <c r="H9" i="47" l="1"/>
  <c r="G9" i="48"/>
  <c r="H9" i="48" l="1"/>
  <c r="G87" i="37" l="1"/>
  <c r="G86" i="37" s="1"/>
  <c r="D27" i="44" l="1"/>
  <c r="D26" i="44" s="1"/>
  <c r="C11" i="43" l="1"/>
  <c r="F11" i="45" l="1"/>
  <c r="D11" i="47" l="1"/>
  <c r="D11" i="48" l="1"/>
  <c r="G11" i="47"/>
  <c r="G11" i="48" l="1"/>
  <c r="D33" i="44"/>
  <c r="D30" i="44" s="1"/>
  <c r="D72" i="44" s="1"/>
  <c r="G94" i="37"/>
  <c r="G361" i="37" s="1"/>
  <c r="C12" i="43" l="1"/>
  <c r="C20" i="43" l="1"/>
  <c r="F12" i="45"/>
  <c r="D12" i="47" l="1"/>
  <c r="F23" i="45"/>
  <c r="D23" i="47" l="1"/>
  <c r="F12" i="47" s="1"/>
  <c r="G12" i="47"/>
  <c r="D12" i="48"/>
  <c r="G12" i="48" l="1"/>
  <c r="D23" i="48"/>
  <c r="H12" i="47"/>
  <c r="G23" i="47"/>
  <c r="H23" i="47" s="1"/>
  <c r="F15" i="47"/>
  <c r="F20" i="47"/>
  <c r="F16" i="47"/>
  <c r="F10" i="47"/>
  <c r="F21" i="47"/>
  <c r="F18" i="47"/>
  <c r="F9" i="47"/>
  <c r="F19" i="47"/>
  <c r="F17" i="47"/>
  <c r="F14" i="47"/>
  <c r="F11" i="47"/>
  <c r="F13" i="47"/>
  <c r="F19" i="48" l="1"/>
  <c r="F17" i="48"/>
  <c r="F18" i="48"/>
  <c r="F13" i="48"/>
  <c r="F15" i="48"/>
  <c r="F10" i="48"/>
  <c r="F20" i="48"/>
  <c r="F14" i="48"/>
  <c r="F11" i="48"/>
  <c r="F16" i="48"/>
  <c r="F9" i="48"/>
  <c r="F21" i="48"/>
  <c r="F23" i="47"/>
  <c r="F12" i="48"/>
  <c r="H12" i="48"/>
  <c r="G23" i="48"/>
  <c r="H23" i="48" s="1"/>
  <c r="F23" i="48" l="1"/>
  <c r="G166" i="37"/>
  <c r="G174" i="37" l="1"/>
  <c r="G173" i="37"/>
  <c r="G175" i="37"/>
</calcChain>
</file>

<file path=xl/sharedStrings.xml><?xml version="1.0" encoding="utf-8"?>
<sst xmlns="http://schemas.openxmlformats.org/spreadsheetml/2006/main" count="404" uniqueCount="245">
  <si>
    <t>PARTICIPACIONES E INCENTIVOS ECONOMICOS</t>
  </si>
  <si>
    <t>FONDO DE APORTACIONES PARA EL FORTALECIMIENTO DE LAS ENTIDADES FEDERATIVAS</t>
  </si>
  <si>
    <t>PARTICIPACIONES</t>
  </si>
  <si>
    <t>APORTACIONES</t>
  </si>
  <si>
    <t>TRANSFERENCIAS, ASIGNACIONES, SUBSIDIOS Y OTRAS AYUDAS</t>
  </si>
  <si>
    <t>APROVECHAMIENTOS</t>
  </si>
  <si>
    <t xml:space="preserve"> </t>
  </si>
  <si>
    <t>URBANO</t>
  </si>
  <si>
    <t>RÚSTICO</t>
  </si>
  <si>
    <t>TRANSMISIÓN DE BIENES INMUEBLES</t>
  </si>
  <si>
    <t>DERECHOS</t>
  </si>
  <si>
    <t>AVALÚO DE PREDIOS</t>
  </si>
  <si>
    <t>ALINEAMIENTO DE INMUEBLES</t>
  </si>
  <si>
    <t>EXPEDICIÓN DE CONSTANCIAS</t>
  </si>
  <si>
    <t>RASTRO MUNICIPAL</t>
  </si>
  <si>
    <t>EXPEDICIÓN DE COPIAS CERTIFICADAS</t>
  </si>
  <si>
    <t>SERVICIOS DE LIMPIA</t>
  </si>
  <si>
    <t>SERVICIO DE ALUMBRADO PÚBLICO</t>
  </si>
  <si>
    <t>SERVICIO DE AGUA POTABLE</t>
  </si>
  <si>
    <t>MERCADOS</t>
  </si>
  <si>
    <t>ESTACIONAMIENTOS</t>
  </si>
  <si>
    <t>INGRESOS DE CAMIONES</t>
  </si>
  <si>
    <t>INGRESOS DE FOTOCOPIADO</t>
  </si>
  <si>
    <t>AUDITORIO MUNICIPAL</t>
  </si>
  <si>
    <t>ARRENDAMIENTO DE LOCALES</t>
  </si>
  <si>
    <t>MAQUINARIA PESADA</t>
  </si>
  <si>
    <t>BAÑOS PÚBLICOS</t>
  </si>
  <si>
    <t>ASIGNACIÓN DE LOTES EN CEMENTERIO</t>
  </si>
  <si>
    <t>RECARGOS</t>
  </si>
  <si>
    <t>MULTAS</t>
  </si>
  <si>
    <t>ACTUALIZACIONES</t>
  </si>
  <si>
    <t>GASTOS DE EJECUCIÓN</t>
  </si>
  <si>
    <t>SUBSIDIOS</t>
  </si>
  <si>
    <t>INDEMNIZACIONES</t>
  </si>
  <si>
    <t>PARTICIPACIONES Y APORTACIONES</t>
  </si>
  <si>
    <t>APORTACIÓN DE BENEFICIARIOS</t>
  </si>
  <si>
    <t>IMPUESTO SOBRE DIVERSIONES Y ESPECTÁCULOS PÚBLICOS</t>
  </si>
  <si>
    <t>SERVICIOS PRESTADOS POR LA PRESIDENCIA MUNICIPAL EN MATERIA DE DESARROLLO URBANO, OBRAS PÚBLICAS Y ECOLOGÍA</t>
  </si>
  <si>
    <t xml:space="preserve">SERVICIO PRESTADO EN EL RASTRO MUNICIPAL </t>
  </si>
  <si>
    <t>REGISTRO DEL ESTADO CIVIL DE LAS PERSONAS</t>
  </si>
  <si>
    <t>SERVICIOS DE ALUMBRADO PÚBLICO</t>
  </si>
  <si>
    <t>EXPEDICIÓN O REFRENDO DE LICENCIAS PARA LA COLOCACIÓN DE ANUNCIOS PUBLICITARIOS</t>
  </si>
  <si>
    <t>SERVICIOS Y AUTORIZACIONES DIVERSAS</t>
  </si>
  <si>
    <t>OTROS PRODUCTOS</t>
  </si>
  <si>
    <t>LICENCIAS PARA LA CONSTRUCCIÓN DE FRACCIONAMIENTOS</t>
  </si>
  <si>
    <t>LICENCIAS PARA DIVIDIR, FUSIONAR Y LOTIFICAR</t>
  </si>
  <si>
    <t>DICTAMEN DE USO DE SUELO</t>
  </si>
  <si>
    <t>CONSTANCIA DE SERVICIOS PÚBLICOS</t>
  </si>
  <si>
    <t>DESLINDE DE TERRENOS</t>
  </si>
  <si>
    <t>EXPEDICIÓN DE CERTIFICADOS Y CONSTANCIAS EN GENERAL</t>
  </si>
  <si>
    <t>BÚSQUEDA Y COPIA DE DOCUMENTOS</t>
  </si>
  <si>
    <t>EXPEDICIÓN DE CERTIFICACIONES OFICIALES</t>
  </si>
  <si>
    <t>EXPEDICIÓN DE CONSTANCIAS DE POSESIÓN DE PREDIOS</t>
  </si>
  <si>
    <t>EXPEDICIÓN DE OTRAS CONSTANCIAS</t>
  </si>
  <si>
    <t>CANJE DEL FORMATO DE LICENCIA DE FUNCIONAMIENTO</t>
  </si>
  <si>
    <t>REPOSICIÓN POR PERDIDA DEL FORMATO DE LICENCIA DE FUNCIONAMIENTO</t>
  </si>
  <si>
    <t>CELEBRACIÓN DE MATRIMONIOS</t>
  </si>
  <si>
    <t>DISPENSA DE LA PUBLICACIÓN PARA CONTRAER MATRIMONIO</t>
  </si>
  <si>
    <t>ANOTACIÓN MARGINAL EN LIBROS DEL REGISTRO CIVIL</t>
  </si>
  <si>
    <t>EXPEDICIÓN DE COPIA SIMPLE DE ACTOS REGISTRALES</t>
  </si>
  <si>
    <t>TRANSPORTE Y DISPOSICIÓN FINAL DE DESECHOS SÓLIDOS EN INDUSTRIAS</t>
  </si>
  <si>
    <t>TRANSPORTE Y DISPOSICIÓN FINAL DE DESECHOS SÓLIDOS EN COMERCIOS Y SERVICIOS</t>
  </si>
  <si>
    <t>TRANSPORTE Y DISPOSICIÓN FINAL DE DESECHOS SÓLIDOS EN ORGANISMOS QUE LO REQUIERAN</t>
  </si>
  <si>
    <t>TRANSPORTE Y DISPOSICIÓN FINAL DE DESECHOS SÓLIDOS EN LOTES BALDÍOS</t>
  </si>
  <si>
    <t>LICENCIAS DE FUNCIONAMIENTO PARA VENTA DE BEBIDA ALCOHÓLICA</t>
  </si>
  <si>
    <t>ANUNCIOS ADOSADOS</t>
  </si>
  <si>
    <t>ANUNCIOS PINTADOS Y/O MURALES</t>
  </si>
  <si>
    <t>ESTRUCTURALES</t>
  </si>
  <si>
    <t>LUMINOSOS</t>
  </si>
  <si>
    <t>MANTENIMIENTO A LA RED DE AGUA POTABLE</t>
  </si>
  <si>
    <t>MANTENIMIENTO A LA RED DE DRENAJE Y ALCANTARILLADO</t>
  </si>
  <si>
    <t xml:space="preserve">PRESTACIÓN DE SERVICIOS DE ASISTENCIA SOCIAL </t>
  </si>
  <si>
    <t>FERIAS MUNICIPALES</t>
  </si>
  <si>
    <t xml:space="preserve">EXPLOTACIÓN DE OTROS BIENES </t>
  </si>
  <si>
    <t>ENAJENACIÓN DE BIENES MUEBLES E INMUEBLES</t>
  </si>
  <si>
    <t>HERENCIAS Y DONACIONES</t>
  </si>
  <si>
    <t>INGRESOS DERIVADOS DE FINANCIAMIENTO O DE ORGANISMOS DESCENTRALIZADOS</t>
  </si>
  <si>
    <t>FONDO DE APORTACIONES PARA LA INFRAESTRUCTURA SOCIAL MUNICIPAL</t>
  </si>
  <si>
    <t>FONDO DE APORTACIONES PARA EL FORTALECIMIENTO DE LOS MUNICIPIOS</t>
  </si>
  <si>
    <t>APORTACIÓN DE ORGANISMOS PÚBLICOS</t>
  </si>
  <si>
    <t>RUBRO</t>
  </si>
  <si>
    <t>IMPUESTO PREDIAL</t>
  </si>
  <si>
    <t>USO DE LA VÍA Y LUGARES PÚBLICOS</t>
  </si>
  <si>
    <t>SERVICIOS QUE PRESTEN LOS ORGANISMOS PÚBLICOS DESCENTRALIZADOS</t>
  </si>
  <si>
    <t>ACTUALIZACIÓN</t>
  </si>
  <si>
    <t xml:space="preserve">IMPUESTOS 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</si>
  <si>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</si>
  <si>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</si>
  <si>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</si>
  <si>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</si>
  <si>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</si>
  <si>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</si>
  <si>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</si>
  <si>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</si>
  <si>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 NO  COMPRENDIDOS  EN  LA LEY  DE INGRESOS</t>
  </si>
  <si>
    <t>CUOTAS Y APORTACIONES DE SEGURIDAD SOCIAL</t>
  </si>
  <si>
    <t>APORTACIONES PARA FONDOS DE VIVIENDA</t>
  </si>
  <si>
    <t>CUOTAS PARA EL  SEGURO SOCIAL</t>
  </si>
  <si>
    <t>CUOTAS DE AHORRO PARA EL RETIRO</t>
  </si>
  <si>
    <t>OTRAS CUOTAS Y APORTACIONES  PARA LA SEGURIDAD SOCIAL</t>
  </si>
  <si>
    <t>CONTRIBUCIONES DE MEJORAS</t>
  </si>
  <si>
    <t>CONTRIBUCIÓN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</si>
  <si>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</si>
  <si>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</si>
  <si>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</si>
  <si>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</si>
  <si>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 LEY DE INGRESOS</t>
  </si>
  <si>
    <t xml:space="preserve">PRODUCTOS  </t>
  </si>
  <si>
    <t>PRODUCTOS DE TIPO CORRIENTE</t>
  </si>
  <si>
    <t>PRODUCTOS DE CAPITAL</t>
  </si>
  <si>
    <t>PRODUCTOS  NO  COMPRENDIDOS  EN LA  LEY  DE INGRESOS</t>
  </si>
  <si>
    <t>APROVECHAMIENTOS DE TIPO CORRIENTE</t>
  </si>
  <si>
    <t xml:space="preserve">APROVECHAMIENTOS DE CAPITAL  </t>
  </si>
  <si>
    <t xml:space="preserve">APROVECHAMIENTOS  NO  COMPRENDIDOS  EN LA  LEY  DE INGRESOS </t>
  </si>
  <si>
    <t>INGRESOS POR VENTAS DE BIENES Y SERVICIOS</t>
  </si>
  <si>
    <t>INGRESOS  POR  VENTAS  DE  BIENES  Y  SERVICIOS  DE  ORGANISMOS DESCENTRALIZADOS</t>
  </si>
  <si>
    <t>INGRESOS DE OPREACIÓN DE ENTIDADES PARAESTATALES EMPRESARIALES</t>
  </si>
  <si>
    <t>INGRESOS POR VENTAS DE BIENES Y SERVICIOS PRODUCIDOS EN ESTABLECIMIENTOS DEL GOBIERNO CENTRAL</t>
  </si>
  <si>
    <t>CONVENIOS</t>
  </si>
  <si>
    <t>TRANSFERENCIAS INTERNAS Y ASIGNACIONES AL SECTOR PÚBLICO</t>
  </si>
  <si>
    <t>TRANSFERENCIAS AL RESTO DEL SECTOR PÚBLICO</t>
  </si>
  <si>
    <t>SUBSIDIOS Y SUBVENCIONES</t>
  </si>
  <si>
    <t xml:space="preserve">AYUDAS SOCIALES  </t>
  </si>
  <si>
    <t xml:space="preserve">PENSIONES Y JUBILACIONES  </t>
  </si>
  <si>
    <t>TRANSFERENCIAS A FIDEICOMISOS, MANDATOS Y ANÁLOGOS</t>
  </si>
  <si>
    <t>INGRESOS DERIVADOS DE FINANCIAMIENTOS</t>
  </si>
  <si>
    <t>ENDEUDAMIENTO INTERNO</t>
  </si>
  <si>
    <t>ENDEUDAMIENTO EXTERNO</t>
  </si>
  <si>
    <t>DESCRIPCIÓN</t>
  </si>
  <si>
    <t>CONTRIBUCIONES  DE  MEJORAS  NO  COMPRENDIDAS  EN LA LEY DE INGRESOS</t>
  </si>
  <si>
    <t>C</t>
  </si>
  <si>
    <t>LICENCIAS DE CONSTRUCCIÓN DE OBRA NUEVA, AMPLIACION Y REVISIÓN DE MEMORIAS DE CÁLCULOS</t>
  </si>
  <si>
    <t xml:space="preserve">SERVICIO DE VIGILANCIA, INSPECCIÓN Y CONTROL DE LEYES </t>
  </si>
  <si>
    <t>REGULARIZACIÓN DE LAS OBRAS DE CONSTRUCCIÓN SIN LICENCIA</t>
  </si>
  <si>
    <t>ASIGNACIÓN DE NÚMERO OFICIAL DE BIENES INMUEBLES</t>
  </si>
  <si>
    <t>PERMISO PARA OBSTRUCCIÓN DE VÍAS Y LUGARES PÚBLICOS CON MATERIALES</t>
  </si>
  <si>
    <t>PERMISO PARA LA EXTRACCIÓN DE MATERIALES PÉTREOS, MINERALES O SUSTANCIAS</t>
  </si>
  <si>
    <t>DRENAJE Y ALCANTARILLADO</t>
  </si>
  <si>
    <t>USO O APROVECHAMIENTO DE ESPACIOS EN EL MERCADO</t>
  </si>
  <si>
    <t>USO O APROVECHAMIENTO DE BIENES MUEBLES E INMUEBLES</t>
  </si>
  <si>
    <t>INGRESO FEDERAL REASIGNADO</t>
  </si>
  <si>
    <t>INGRESO ESTATAL REASIGNADO</t>
  </si>
  <si>
    <t>INGRESO DE BENEFICIARIOS</t>
  </si>
  <si>
    <t>INTERESES DE BANCARIOS, CRÉDITOS Y BONOS</t>
  </si>
  <si>
    <t>A</t>
  </si>
  <si>
    <t>B</t>
  </si>
  <si>
    <t>COLEGIATURAS</t>
  </si>
  <si>
    <t>FIANZAS</t>
  </si>
  <si>
    <t>CONMUTACIONES</t>
  </si>
  <si>
    <t>FONDO DE APORTACIONES PARA LA EDUCACION TECNOLOGICA</t>
  </si>
  <si>
    <t>FONDO DE APORTACIONES PARA LA EDUCACION DE ADULTOS</t>
  </si>
  <si>
    <t>FONDO DE APORTACIONES PARA LA EDUCACIÓN BÁSICA Y NORMAL</t>
  </si>
  <si>
    <t>FONDO DE APORTACIONES PARA LOS SERVICIOS DE SALUD</t>
  </si>
  <si>
    <t>FONDO DE APORTACIONES PARA INFRAESTRUCTURA SOCIAL ESTATAL</t>
  </si>
  <si>
    <t>FONDO DE APORTACIONES MULTIPLES/ASISTENCIA SOCIAL</t>
  </si>
  <si>
    <t>FONDO DE APORTACIONES MULTIPLES/INFRAESTRUCTURA EDUCATIVA BASICA</t>
  </si>
  <si>
    <t>FONDO DE APORTACIONES MULTIPLES/INFRAESTRUCTURA EDUCATIVA SUPERIOR</t>
  </si>
  <si>
    <t>FONDO DE APORTACIONES PARA LA SEGURIDAD PÚBLICA</t>
  </si>
  <si>
    <t>APORTACIONES FEDERALES (RAMO XXXIII)</t>
  </si>
  <si>
    <t>SERVICIOS EDUCATIVOS Y OTROS</t>
  </si>
  <si>
    <t>CURSOS</t>
  </si>
  <si>
    <t>RECARGOS PREDIAL</t>
  </si>
  <si>
    <t>RECARGOS OTROS</t>
  </si>
  <si>
    <t>MULTAS OTROS</t>
  </si>
  <si>
    <t>MULTAS PREDIAL</t>
  </si>
  <si>
    <t>ACTUALIZACIÓN OTROS</t>
  </si>
  <si>
    <t>ACTUALIZACIÓN PREDIAL</t>
  </si>
  <si>
    <t>RECARGOS POR DERECHOS DE AGUA</t>
  </si>
  <si>
    <t>MULTAS POR DERECHOS DE AGUA</t>
  </si>
  <si>
    <t>ACTUALIZACIÓN POR DERECHOS DE AGUA</t>
  </si>
  <si>
    <t>AVALÚO DE PREDIOS URBANO</t>
  </si>
  <si>
    <t>AVALÚO DE PREDIOS RUSTICO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</si>
  <si>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</si>
  <si>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</si>
  <si>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</si>
  <si>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</si>
  <si>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</si>
  <si>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</si>
  <si>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</si>
  <si>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</si>
  <si>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</si>
  <si>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</si>
  <si>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</si>
  <si>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</si>
  <si>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Gran total de Ingresos</t>
  </si>
  <si>
    <t>Ingreso</t>
  </si>
  <si>
    <t>GRAN TOTAL</t>
  </si>
  <si>
    <t>INGRESOS Y OTROS BENEFICIOS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</si>
  <si>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</si>
  <si>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</si>
  <si>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</si>
  <si>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</si>
  <si>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</si>
  <si>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</si>
  <si>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</si>
  <si>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</si>
  <si>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</si>
  <si>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</si>
  <si>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</si>
  <si>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</si>
  <si>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NUMERO</t>
  </si>
  <si>
    <t>VARIACIÓN GLOBAL</t>
  </si>
  <si>
    <t>NOMINAL</t>
  </si>
  <si>
    <t>%</t>
  </si>
  <si>
    <t>TOTAL</t>
  </si>
  <si>
    <t>VARIACIÓN ENTRE RUBROS</t>
  </si>
  <si>
    <t>RUB</t>
  </si>
  <si>
    <t>TIP</t>
  </si>
  <si>
    <t>CLA</t>
  </si>
  <si>
    <t>CONC</t>
  </si>
  <si>
    <t>INGRESOS DE OPERACIÓN DE ENTIDADES PARAESTATALES EMPRESARIALES</t>
  </si>
  <si>
    <t>INGRESOS EXTRAORDINARIOS</t>
  </si>
  <si>
    <t>LICENCIAS DE FUNCIONAMIENTO</t>
  </si>
  <si>
    <t>SUBDIVICIÓN DE PREDIOS</t>
  </si>
  <si>
    <t>FUSION DE PREDIOS</t>
  </si>
  <si>
    <t>ORDEN DE INHUMACION</t>
  </si>
  <si>
    <t>DIVORCIOS</t>
  </si>
  <si>
    <t>INSCRIPCION DE SENTENCIAS</t>
  </si>
  <si>
    <t>BUSQUEDA EN LIBROS</t>
  </si>
  <si>
    <t>SERVICIOS DE LIMPIEZA EN LOTES Y PANTE</t>
  </si>
  <si>
    <t>PERMISO USO DE SUELO POR FESTIVIDADES</t>
  </si>
  <si>
    <t>D</t>
  </si>
  <si>
    <t>RAMO XX</t>
  </si>
  <si>
    <t>MANIFESTACIONES CATASTRALES</t>
  </si>
  <si>
    <t>AVISOS NOTARIALES</t>
  </si>
  <si>
    <t>EMPADRONAMIENTO MUNICIPAL</t>
  </si>
  <si>
    <t>FONDO GENERAL DE PARTICIPACIONES</t>
  </si>
  <si>
    <t>FONDO DE COMPENSACIÓN</t>
  </si>
  <si>
    <t>FONDO DE FOMENTO MUNICIPAL</t>
  </si>
  <si>
    <t>FONDO DE FISCALIZACIÓN Y RECAUDACIÓN</t>
  </si>
  <si>
    <t>GASOLINAS Y DIESEL</t>
  </si>
  <si>
    <t>FONDO DEL IMPUESTO SOBRE LA RENTA</t>
  </si>
  <si>
    <t>IMPUESTO ESPECIAL SOBRE PRODUCCION Y SERVICIOS</t>
  </si>
  <si>
    <t>FONDO DE COMPENSACIÓN ISAN</t>
  </si>
  <si>
    <t>INCENTIVOS DERIVADOS DE COLABORACION FISCAL</t>
  </si>
  <si>
    <t>INGRESOS DERIVADOS DE FUENTES LOCALES</t>
  </si>
  <si>
    <t>PRONÓSTICO 2023</t>
  </si>
  <si>
    <t>INSCRIPCION AL PADRON DE CONTRATISTAS</t>
  </si>
  <si>
    <t>IMPUESTO SOBRE AUTOMOVILES NUEVOS</t>
  </si>
  <si>
    <t>OTROS INCNTIVOS ECONOMICOS</t>
  </si>
  <si>
    <t>PRONÓSTICO DE INGRESOS 2023</t>
  </si>
  <si>
    <t>INGRESO ORIGINAL AUTORIZADO 2022</t>
  </si>
  <si>
    <t>INGRESO REAL ALCANZADO A DICIEMBRE 2022</t>
  </si>
  <si>
    <t>EXPECTATIVAS DE CIERRE 2022</t>
  </si>
  <si>
    <t>INGRESO REAL ALCANZADO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</si>
</sst>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0000000"/>
  </numFmts>
  <fonts count="40">
    <font>
      <sz val="10"/>
      <name val="Arial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Calibri"/>
      <family val="2"/>
    </font>
    <font>
      <sz val="7"/>
      <name val="Arial Narrow"/>
      <family val="2"/>
    </font>
    <font>
      <sz val="7"/>
      <name val="Calibri"/>
      <family val="2"/>
    </font>
    <font>
      <sz val="7"/>
      <name val="Tahoma"/>
      <family val="2"/>
    </font>
    <font>
      <b/>
      <sz val="7"/>
      <name val="Tahoma"/>
      <family val="2"/>
    </font>
    <font>
      <sz val="7"/>
      <name val="ArialNarrow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sz val="7"/>
      <name val="Tahoma"/>
      <family val="2"/>
    </font>
    <font>
      <b/>
      <i/>
      <sz val="7"/>
      <name val="Tahoma"/>
      <family val="2"/>
    </font>
    <font>
      <b/>
      <i/>
      <sz val="7"/>
      <name val="Arial"/>
      <family val="2"/>
    </font>
    <font>
      <b/>
      <i/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4" applyNumberFormat="0" applyFont="0" applyAlignment="0" applyProtection="0"/>
    <xf numFmtId="0" fontId="12" fillId="21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30" fillId="0" borderId="0"/>
    <xf numFmtId="0" fontId="30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166">
    <xf numFmtId="0" fontId="0" fillId="0" borderId="0" xfId="0"/>
    <xf numFmtId="0" fontId="19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vertical="center"/>
    </xf>
    <xf numFmtId="0" fontId="20" fillId="33" borderId="19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vertical="center"/>
    </xf>
    <xf numFmtId="0" fontId="20" fillId="33" borderId="24" xfId="0" applyFont="1" applyFill="1" applyBorder="1" applyAlignment="1">
      <alignment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center" wrapText="1"/>
    </xf>
    <xf numFmtId="0" fontId="21" fillId="33" borderId="0" xfId="0" applyFont="1" applyFill="1" applyAlignment="1">
      <alignment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4" fontId="21" fillId="33" borderId="0" xfId="0" applyNumberFormat="1" applyFont="1" applyFill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4" fontId="20" fillId="33" borderId="0" xfId="0" applyNumberFormat="1" applyFont="1" applyFill="1" applyAlignment="1">
      <alignment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4" fontId="21" fillId="33" borderId="13" xfId="0" applyNumberFormat="1" applyFont="1" applyFill="1" applyBorder="1" applyAlignment="1">
      <alignment vertical="center"/>
    </xf>
    <xf numFmtId="4" fontId="20" fillId="33" borderId="13" xfId="0" applyNumberFormat="1" applyFont="1" applyFill="1" applyBorder="1" applyAlignment="1">
      <alignment vertical="center"/>
    </xf>
    <xf numFmtId="4" fontId="21" fillId="34" borderId="10" xfId="0" applyNumberFormat="1" applyFont="1" applyFill="1" applyBorder="1" applyAlignment="1">
      <alignment vertical="center"/>
    </xf>
    <xf numFmtId="0" fontId="21" fillId="33" borderId="14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vertical="center" wrapText="1"/>
    </xf>
    <xf numFmtId="0" fontId="22" fillId="33" borderId="0" xfId="0" applyFont="1" applyFill="1" applyAlignment="1">
      <alignment vertical="center" wrapText="1"/>
    </xf>
    <xf numFmtId="0" fontId="22" fillId="33" borderId="23" xfId="0" applyFont="1" applyFill="1" applyBorder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left" vertical="center" wrapText="1"/>
    </xf>
    <xf numFmtId="0" fontId="25" fillId="33" borderId="10" xfId="0" applyFont="1" applyFill="1" applyBorder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22" fillId="33" borderId="10" xfId="0" applyFont="1" applyFill="1" applyBorder="1" applyAlignment="1">
      <alignment vertical="center"/>
    </xf>
    <xf numFmtId="0" fontId="26" fillId="33" borderId="0" xfId="0" applyFont="1" applyFill="1" applyAlignment="1">
      <alignment horizontal="left" vertical="center" wrapText="1"/>
    </xf>
    <xf numFmtId="0" fontId="23" fillId="33" borderId="13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28" fillId="33" borderId="0" xfId="0" applyFont="1" applyFill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0" fontId="25" fillId="33" borderId="13" xfId="0" applyFont="1" applyFill="1" applyBorder="1" applyAlignment="1">
      <alignment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vertical="center" wrapText="1"/>
    </xf>
    <xf numFmtId="4" fontId="21" fillId="35" borderId="16" xfId="0" applyNumberFormat="1" applyFont="1" applyFill="1" applyBorder="1" applyAlignment="1">
      <alignment vertical="center"/>
    </xf>
    <xf numFmtId="0" fontId="23" fillId="35" borderId="10" xfId="0" applyFont="1" applyFill="1" applyBorder="1" applyAlignment="1">
      <alignment vertical="center" wrapText="1"/>
    </xf>
    <xf numFmtId="4" fontId="21" fillId="35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0" fillId="33" borderId="0" xfId="42" applyFont="1" applyFill="1" applyAlignment="1">
      <alignment horizontal="center" vertical="center"/>
    </xf>
    <xf numFmtId="0" fontId="21" fillId="33" borderId="0" xfId="42" applyFont="1" applyFill="1" applyAlignment="1">
      <alignment horizontal="center" vertical="center"/>
    </xf>
    <xf numFmtId="0" fontId="32" fillId="33" borderId="31" xfId="42" applyFont="1" applyFill="1" applyBorder="1" applyAlignment="1">
      <alignment horizontal="center" vertical="center"/>
    </xf>
    <xf numFmtId="0" fontId="32" fillId="33" borderId="31" xfId="42" applyFont="1" applyFill="1" applyBorder="1" applyAlignment="1">
      <alignment horizontal="justify" vertical="center" wrapText="1"/>
    </xf>
    <xf numFmtId="4" fontId="32" fillId="33" borderId="31" xfId="42" applyNumberFormat="1" applyFont="1" applyFill="1" applyBorder="1" applyAlignment="1">
      <alignment horizontal="right" vertical="center" wrapText="1"/>
    </xf>
    <xf numFmtId="0" fontId="32" fillId="33" borderId="0" xfId="42" applyFont="1" applyFill="1" applyAlignment="1">
      <alignment horizontal="center" vertical="center"/>
    </xf>
    <xf numFmtId="0" fontId="32" fillId="33" borderId="0" xfId="42" applyFont="1" applyFill="1" applyAlignment="1">
      <alignment horizontal="justify" vertical="center" wrapText="1"/>
    </xf>
    <xf numFmtId="4" fontId="32" fillId="33" borderId="0" xfId="42" applyNumberFormat="1" applyFont="1" applyFill="1" applyAlignment="1">
      <alignment horizontal="right" vertical="center" wrapText="1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21" fillId="33" borderId="31" xfId="42" applyFont="1" applyFill="1" applyBorder="1" applyAlignment="1">
      <alignment horizontal="center" vertical="center"/>
    </xf>
    <xf numFmtId="0" fontId="29" fillId="33" borderId="31" xfId="42" applyFont="1" applyFill="1" applyBorder="1" applyAlignment="1">
      <alignment horizontal="center" vertical="center"/>
    </xf>
    <xf numFmtId="10" fontId="29" fillId="33" borderId="31" xfId="42" applyNumberFormat="1" applyFont="1" applyFill="1" applyBorder="1" applyAlignment="1">
      <alignment horizontal="center" vertical="center"/>
    </xf>
    <xf numFmtId="49" fontId="21" fillId="33" borderId="0" xfId="42" applyNumberFormat="1" applyFont="1" applyFill="1" applyAlignment="1">
      <alignment horizontal="center" vertical="center"/>
    </xf>
    <xf numFmtId="10" fontId="21" fillId="33" borderId="0" xfId="42" applyNumberFormat="1" applyFont="1" applyFill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4" fontId="32" fillId="33" borderId="31" xfId="42" applyNumberFormat="1" applyFont="1" applyFill="1" applyBorder="1" applyAlignment="1">
      <alignment vertical="center"/>
    </xf>
    <xf numFmtId="10" fontId="32" fillId="33" borderId="31" xfId="42" applyNumberFormat="1" applyFont="1" applyFill="1" applyBorder="1" applyAlignment="1">
      <alignment vertical="center"/>
    </xf>
    <xf numFmtId="4" fontId="32" fillId="33" borderId="0" xfId="42" applyNumberFormat="1" applyFont="1" applyFill="1" applyAlignment="1">
      <alignment vertical="center"/>
    </xf>
    <xf numFmtId="10" fontId="32" fillId="33" borderId="0" xfId="42" applyNumberFormat="1" applyFont="1" applyFill="1" applyAlignment="1">
      <alignment vertical="center"/>
    </xf>
    <xf numFmtId="4" fontId="31" fillId="33" borderId="31" xfId="42" applyNumberFormat="1" applyFont="1" applyFill="1" applyBorder="1" applyAlignment="1">
      <alignment vertical="center"/>
    </xf>
    <xf numFmtId="10" fontId="31" fillId="33" borderId="31" xfId="42" applyNumberFormat="1" applyFont="1" applyFill="1" applyBorder="1" applyAlignment="1">
      <alignment vertical="center"/>
    </xf>
    <xf numFmtId="4" fontId="32" fillId="33" borderId="31" xfId="42" applyNumberFormat="1" applyFont="1" applyFill="1" applyBorder="1" applyAlignment="1">
      <alignment horizontal="right" vertical="center"/>
    </xf>
    <xf numFmtId="4" fontId="32" fillId="33" borderId="0" xfId="42" applyNumberFormat="1" applyFont="1" applyFill="1" applyAlignment="1">
      <alignment horizontal="right" vertical="center"/>
    </xf>
    <xf numFmtId="4" fontId="31" fillId="33" borderId="31" xfId="42" applyNumberFormat="1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20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vertical="center" wrapText="1"/>
    </xf>
    <xf numFmtId="4" fontId="20" fillId="33" borderId="16" xfId="0" applyNumberFormat="1" applyFont="1" applyFill="1" applyBorder="1" applyAlignment="1">
      <alignment vertical="center"/>
    </xf>
    <xf numFmtId="4" fontId="21" fillId="33" borderId="16" xfId="0" applyNumberFormat="1" applyFont="1" applyFill="1" applyBorder="1" applyAlignment="1">
      <alignment vertical="center"/>
    </xf>
    <xf numFmtId="0" fontId="20" fillId="33" borderId="18" xfId="0" applyFont="1" applyFill="1" applyBorder="1" applyAlignment="1">
      <alignment horizontal="justify" vertical="center" wrapText="1"/>
    </xf>
    <xf numFmtId="0" fontId="20" fillId="33" borderId="0" xfId="0" applyFont="1" applyFill="1" applyAlignment="1">
      <alignment horizontal="justify" vertical="center" wrapText="1"/>
    </xf>
    <xf numFmtId="0" fontId="20" fillId="33" borderId="23" xfId="0" applyFont="1" applyFill="1" applyBorder="1" applyAlignment="1">
      <alignment horizontal="justify" vertical="center" wrapText="1"/>
    </xf>
    <xf numFmtId="0" fontId="21" fillId="33" borderId="16" xfId="0" applyFont="1" applyFill="1" applyBorder="1" applyAlignment="1">
      <alignment horizontal="justify" vertical="center" wrapText="1"/>
    </xf>
    <xf numFmtId="0" fontId="20" fillId="33" borderId="16" xfId="0" applyFont="1" applyFill="1" applyBorder="1" applyAlignment="1">
      <alignment horizontal="left" vertical="center" wrapText="1"/>
    </xf>
    <xf numFmtId="4" fontId="20" fillId="33" borderId="16" xfId="0" applyNumberFormat="1" applyFont="1" applyFill="1" applyBorder="1" applyAlignment="1">
      <alignment horizontal="right" vertical="center" wrapText="1"/>
    </xf>
    <xf numFmtId="4" fontId="20" fillId="33" borderId="0" xfId="0" applyNumberFormat="1" applyFont="1" applyFill="1" applyAlignment="1">
      <alignment horizontal="right" vertical="center"/>
    </xf>
    <xf numFmtId="4" fontId="21" fillId="33" borderId="16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0" fontId="23" fillId="36" borderId="10" xfId="0" applyFont="1" applyFill="1" applyBorder="1" applyAlignment="1">
      <alignment vertical="center" wrapText="1"/>
    </xf>
    <xf numFmtId="4" fontId="21" fillId="36" borderId="10" xfId="0" applyNumberFormat="1" applyFont="1" applyFill="1" applyBorder="1" applyAlignment="1">
      <alignment vertical="center"/>
    </xf>
    <xf numFmtId="4" fontId="20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43" fontId="20" fillId="33" borderId="0" xfId="44" applyFont="1" applyFill="1" applyAlignment="1">
      <alignment vertical="center"/>
    </xf>
    <xf numFmtId="43" fontId="20" fillId="33" borderId="0" xfId="44" applyFont="1" applyFill="1" applyAlignment="1">
      <alignment vertical="center" wrapText="1"/>
    </xf>
    <xf numFmtId="43" fontId="21" fillId="33" borderId="0" xfId="44" applyFont="1" applyFill="1" applyAlignment="1">
      <alignment vertical="center"/>
    </xf>
    <xf numFmtId="43" fontId="21" fillId="33" borderId="0" xfId="44" applyFont="1" applyFill="1" applyBorder="1" applyAlignment="1">
      <alignment vertical="center"/>
    </xf>
    <xf numFmtId="43" fontId="20" fillId="33" borderId="0" xfId="44" applyFont="1" applyFill="1" applyBorder="1" applyAlignment="1">
      <alignment vertical="center"/>
    </xf>
    <xf numFmtId="0" fontId="34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left" vertical="center" wrapText="1"/>
    </xf>
    <xf numFmtId="4" fontId="34" fillId="0" borderId="10" xfId="0" applyNumberFormat="1" applyFont="1" applyBorder="1" applyAlignment="1">
      <alignment vertical="center"/>
    </xf>
    <xf numFmtId="43" fontId="34" fillId="33" borderId="0" xfId="44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36" fillId="33" borderId="10" xfId="0" applyFont="1" applyFill="1" applyBorder="1" applyAlignment="1">
      <alignment horizontal="left" vertical="center" wrapText="1"/>
    </xf>
    <xf numFmtId="4" fontId="34" fillId="33" borderId="10" xfId="0" applyNumberFormat="1" applyFont="1" applyFill="1" applyBorder="1" applyAlignment="1">
      <alignment vertical="center"/>
    </xf>
    <xf numFmtId="0" fontId="37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vertical="center"/>
    </xf>
    <xf numFmtId="43" fontId="39" fillId="33" borderId="0" xfId="44" applyFont="1" applyFill="1" applyAlignment="1">
      <alignment vertical="center"/>
    </xf>
    <xf numFmtId="0" fontId="39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 wrapText="1"/>
    </xf>
    <xf numFmtId="164" fontId="20" fillId="33" borderId="0" xfId="0" applyNumberFormat="1" applyFont="1" applyFill="1" applyAlignment="1">
      <alignment vertical="center"/>
    </xf>
    <xf numFmtId="43" fontId="20" fillId="0" borderId="0" xfId="44" applyFont="1" applyFill="1" applyAlignment="1">
      <alignment vertical="center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 indent="2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43" fontId="21" fillId="0" borderId="0" xfId="44" applyFont="1" applyFill="1" applyAlignment="1">
      <alignment vertical="center"/>
    </xf>
    <xf numFmtId="0" fontId="21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43" fontId="34" fillId="0" borderId="0" xfId="44" applyFont="1" applyFill="1" applyAlignment="1">
      <alignment vertical="center"/>
    </xf>
    <xf numFmtId="0" fontId="34" fillId="0" borderId="0" xfId="0" applyFont="1" applyAlignment="1">
      <alignment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31" fillId="33" borderId="31" xfId="42" applyFont="1" applyFill="1" applyBorder="1" applyAlignment="1">
      <alignment horizontal="center" vertical="center"/>
    </xf>
    <xf numFmtId="0" fontId="21" fillId="33" borderId="27" xfId="42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21" fillId="33" borderId="32" xfId="42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21" fillId="33" borderId="34" xfId="42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21" fillId="33" borderId="27" xfId="42" applyFont="1" applyFill="1" applyBorder="1" applyAlignment="1">
      <alignment horizontal="center" vertical="center"/>
    </xf>
    <xf numFmtId="0" fontId="20" fillId="33" borderId="30" xfId="42" applyFont="1" applyFill="1" applyBorder="1" applyAlignment="1">
      <alignment horizontal="center" vertical="center"/>
    </xf>
    <xf numFmtId="10" fontId="29" fillId="33" borderId="28" xfId="42" applyNumberFormat="1" applyFont="1" applyFill="1" applyBorder="1" applyAlignment="1">
      <alignment horizontal="center" vertical="center" wrapText="1"/>
    </xf>
    <xf numFmtId="10" fontId="29" fillId="33" borderId="29" xfId="42" applyNumberFormat="1" applyFont="1" applyFill="1" applyBorder="1" applyAlignment="1">
      <alignment horizontal="center" vertical="center" wrapText="1"/>
    </xf>
    <xf numFmtId="0" fontId="29" fillId="33" borderId="28" xfId="42" applyFont="1" applyFill="1" applyBorder="1" applyAlignment="1">
      <alignment horizontal="center" vertical="center"/>
    </xf>
    <xf numFmtId="0" fontId="29" fillId="33" borderId="29" xfId="42" applyFont="1" applyFill="1" applyBorder="1" applyAlignment="1">
      <alignment horizontal="center" vertic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44" builtinId="3"/>
    <cellStyle name="Millares 2" xfId="43"/>
    <cellStyle name="Neutral" xfId="32" builtinId="28" customBuiltin="1"/>
    <cellStyle name="Normal" xfId="0" builtinId="0"/>
    <cellStyle name="Normal 2" xfId="42"/>
    <cellStyle name="Notas 2" xfId="33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140805</xdr:colOff>
      <xdr:row>0</xdr:row>
      <xdr:rowOff>89404</xdr:rowOff>
    </xdr:from>
    <xdr:to>
      <xdr:col>15</xdr:col>
      <xdr:colOff>99392</xdr:colOff>
      <xdr:row>4</xdr:row>
      <xdr:rowOff>60830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174435" y="89404"/>
          <a:ext cx="6269935" cy="5346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>
              <a:latin typeface="Arial" pitchFamily="34" charset="0"/>
              <a:ea typeface="+mn-ea"/>
              <a:cs typeface="Arial" pitchFamily="34" charset="0"/>
            </a:rPr>
            <a:t>MUNICIPIO DE IXTACUIXTLA</a:t>
          </a:r>
          <a:r>
            <a:rPr lang="es-MX" sz="1000" b="1" i="0" baseline="0">
              <a:latin typeface="Arial" pitchFamily="34" charset="0"/>
              <a:ea typeface="+mn-ea"/>
              <a:cs typeface="Arial" pitchFamily="34" charset="0"/>
            </a:rPr>
            <a:t> DE MARIANO MATAMOROS</a:t>
          </a:r>
          <a:r>
            <a:rPr lang="es-MX" sz="1000" b="1" i="0">
              <a:latin typeface="Arial" pitchFamily="34" charset="0"/>
              <a:ea typeface="+mn-ea"/>
              <a:cs typeface="Arial" pitchFamily="34" charset="0"/>
            </a:rPr>
            <a:t>, TLAX.</a:t>
          </a:r>
          <a:endParaRPr lang="es-MX" sz="1000" b="1" i="0" baseline="0"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PRONÓSTICO DE INGRESOS PARA EL EJERCICIO FISCAL 2023</a:t>
          </a:r>
        </a:p>
        <a:p>
          <a:pPr algn="l" rtl="0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INGRESOS CALENDARIZADO A NIVEL CONCEPTO</a:t>
          </a:r>
          <a:endParaRPr lang="es-ES" sz="1000" b="1" i="0" strike="noStrike">
            <a:solidFill>
              <a:srgbClr val="000000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33130</xdr:colOff>
      <xdr:row>361</xdr:row>
      <xdr:rowOff>149086</xdr:rowOff>
    </xdr:from>
    <xdr:to>
      <xdr:col>19</xdr:col>
      <xdr:colOff>0</xdr:colOff>
      <xdr:row>366</xdr:row>
      <xdr:rowOff>8282</xdr:rowOff>
    </xdr:to>
    <xdr:grpSp>
      <xdr:nvGrpSpPr>
        <xdr:cNvPr id="11" name="10 Grup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pSpPr/>
      </xdr:nvGrpSpPr>
      <xdr:grpSpPr>
        <a:xfrm>
          <a:off x="33130" y="54532695"/>
          <a:ext cx="13359848" cy="637761"/>
          <a:chOff x="0" y="4533900"/>
          <a:chExt cx="7953376" cy="676275"/>
        </a:xfrm>
      </xdr:grpSpPr>
      <xdr:sp macro="" textlink="">
        <xdr:nvSpPr>
          <xdr:cNvPr id="12" name="11 Rectángulo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 bwMode="auto">
          <a:xfrm>
            <a:off x="5303044" y="4533900"/>
            <a:ext cx="2650332" cy="676275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80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LIC. 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JESUS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ROLANDO PEREZ SAAVEDRA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   </a:t>
            </a:r>
            <a:endParaRPr lang="es-MX" sz="800" baseline="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aseline="0">
                <a:latin typeface="Arial" pitchFamily="34" charset="0"/>
                <a:cs typeface="Arial" pitchFamily="34" charset="0"/>
              </a:rPr>
              <a:t>Presidente Municipal</a:t>
            </a:r>
            <a:endParaRPr lang="es-MX" sz="8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3" name="12 Rectángulo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/>
        </xdr:nvSpPr>
        <xdr:spPr bwMode="auto">
          <a:xfrm>
            <a:off x="0" y="4533900"/>
            <a:ext cx="2650332" cy="676275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Vo.Bo.</a:t>
            </a:r>
          </a:p>
          <a:p>
            <a:pPr algn="ctr"/>
            <a:endParaRPr lang="es-MX" sz="800">
              <a:latin typeface="Arial" pitchFamily="34" charset="0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effectLst/>
                <a:latin typeface="+mn-lt"/>
                <a:ea typeface="+mn-ea"/>
                <a:cs typeface="+mn-cs"/>
              </a:rPr>
              <a:t>PROFA. ANA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ALICIA ROMERO MARTINEZ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 </a:t>
            </a:r>
            <a:endParaRPr lang="es-MX" sz="800">
              <a:effectLst/>
            </a:endParaRPr>
          </a:p>
          <a:p>
            <a:pPr algn="ctr"/>
            <a:endParaRPr lang="es-MX" sz="80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Sindico Municipal</a:t>
            </a:r>
          </a:p>
        </xdr:txBody>
      </xdr:sp>
      <xdr:sp macro="" textlink="">
        <xdr:nvSpPr>
          <xdr:cNvPr id="14" name="13 Rectángulo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/>
        </xdr:nvSpPr>
        <xdr:spPr bwMode="auto">
          <a:xfrm>
            <a:off x="2652712" y="4533900"/>
            <a:ext cx="2650332" cy="676275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REALIZO</a:t>
            </a:r>
          </a:p>
          <a:p>
            <a:pPr algn="ctr"/>
            <a:endParaRPr lang="es-MX" sz="800">
              <a:latin typeface="Arial" pitchFamily="34" charset="0"/>
              <a:cs typeface="Arial" pitchFamily="34" charset="0"/>
            </a:endParaRPr>
          </a:p>
          <a:p>
            <a:pPr algn="ctr"/>
            <a:endParaRPr lang="es-MX" sz="800">
              <a:latin typeface="Arial" pitchFamily="34" charset="0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800">
                <a:latin typeface="Arial" pitchFamily="34" charset="0"/>
                <a:ea typeface="+mn-ea"/>
                <a:cs typeface="Arial" pitchFamily="34" charset="0"/>
              </a:rPr>
              <a:t>C.P. 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. EDER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ZAIN HERNANDEZ HDEZ.</a:t>
            </a:r>
            <a:endParaRPr lang="es-MX" sz="800">
              <a:effectLst/>
            </a:endParaRPr>
          </a:p>
          <a:p>
            <a:pPr algn="ctr"/>
            <a:endParaRPr lang="es-MX" sz="800" baseline="0"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MX" sz="800" baseline="0">
                <a:latin typeface="Arial" pitchFamily="34" charset="0"/>
                <a:ea typeface="+mn-ea"/>
                <a:cs typeface="Arial" pitchFamily="34" charset="0"/>
              </a:rPr>
              <a:t>Tesorera Municipal</a:t>
            </a:r>
            <a:endParaRPr lang="es-MX" sz="8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 editAs="oneCell">
    <xdr:from>
      <xdr:col>3</xdr:col>
      <xdr:colOff>16565</xdr:colOff>
      <xdr:row>0</xdr:row>
      <xdr:rowOff>41412</xdr:rowOff>
    </xdr:from>
    <xdr:to>
      <xdr:col>4</xdr:col>
      <xdr:colOff>303971</xdr:colOff>
      <xdr:row>5</xdr:row>
      <xdr:rowOff>79512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xmlns="" id="{DEFFAA70-122F-4F01-AD7D-74A48746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630" y="41412"/>
          <a:ext cx="552450" cy="742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115956</xdr:colOff>
      <xdr:row>0</xdr:row>
      <xdr:rowOff>115956</xdr:rowOff>
    </xdr:from>
    <xdr:to>
      <xdr:col>18</xdr:col>
      <xdr:colOff>354909</xdr:colOff>
      <xdr:row>4</xdr:row>
      <xdr:rowOff>97321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xmlns="" id="{0391252B-0BD3-4EEB-BB33-5B14686B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4934" y="115956"/>
          <a:ext cx="1000953" cy="54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466724</xdr:colOff>
      <xdr:row>0</xdr:row>
      <xdr:rowOff>28575</xdr:rowOff>
    </xdr:from>
    <xdr:to>
      <xdr:col>11</xdr:col>
      <xdr:colOff>228599</xdr:colOff>
      <xdr:row>3</xdr:row>
      <xdr:rowOff>85726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743324" y="28575"/>
          <a:ext cx="5553075" cy="4857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>
              <a:latin typeface="Tahoma" pitchFamily="34" charset="0"/>
              <a:ea typeface="+mn-ea"/>
              <a:cs typeface="Tahoma" pitchFamily="34" charset="0"/>
            </a:rPr>
            <a:t>MUNICIPIO DE  IXTACUIXTLA</a:t>
          </a:r>
          <a:r>
            <a:rPr lang="es-MX" sz="1000" b="1" i="0" baseline="0">
              <a:latin typeface="Tahoma" pitchFamily="34" charset="0"/>
              <a:ea typeface="+mn-ea"/>
              <a:cs typeface="Tahoma" pitchFamily="34" charset="0"/>
            </a:rPr>
            <a:t> DE MARIANO MATAMOROS</a:t>
          </a:r>
          <a:r>
            <a:rPr lang="es-MX" sz="1000" b="1" i="0">
              <a:latin typeface="Tahoma" pitchFamily="34" charset="0"/>
              <a:ea typeface="+mn-ea"/>
              <a:cs typeface="Tahoma" pitchFamily="34" charset="0"/>
            </a:rPr>
            <a:t>, TLAX.</a:t>
          </a:r>
          <a:endParaRPr lang="es-MX" sz="1000" b="1" i="0" baseline="0">
            <a:latin typeface="Tahoma" pitchFamily="34" charset="0"/>
            <a:ea typeface="+mn-ea"/>
            <a:cs typeface="Tahoma" pitchFamily="34" charset="0"/>
          </a:endParaRPr>
        </a:p>
        <a:p>
          <a:pPr algn="l" rtl="0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PRONÓSTICO DE INGRESOS PARA EL EJERCICIO FISCAL 2023</a:t>
          </a:r>
        </a:p>
        <a:p>
          <a:pPr algn="l" rtl="0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INGRESOS CALENDARIZADO POR RUBRO</a:t>
          </a:r>
          <a:endParaRPr lang="es-ES" sz="1000" b="1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14</xdr:col>
      <xdr:colOff>685800</xdr:colOff>
      <xdr:row>25</xdr:row>
      <xdr:rowOff>132600</xdr:rowOff>
    </xdr:to>
    <xdr:grpSp>
      <xdr:nvGrpSpPr>
        <xdr:cNvPr id="8" name="7 Grup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pSpPr/>
      </xdr:nvGrpSpPr>
      <xdr:grpSpPr>
        <a:xfrm>
          <a:off x="0" y="5267325"/>
          <a:ext cx="11925300" cy="704100"/>
          <a:chOff x="1" y="6153150"/>
          <a:chExt cx="7353300" cy="628650"/>
        </a:xfrm>
      </xdr:grpSpPr>
      <xdr:sp macro="" textlink="">
        <xdr:nvSpPr>
          <xdr:cNvPr id="9" name="8 Rectángulo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/>
        </xdr:nvSpPr>
        <xdr:spPr bwMode="auto">
          <a:xfrm>
            <a:off x="4898323" y="6153150"/>
            <a:ext cx="2454978" cy="62865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>
                <a:latin typeface="Arial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900">
                <a:latin typeface="Arial" pitchFamily="34" charset="0"/>
                <a:cs typeface="Arial" pitchFamily="34" charset="0"/>
              </a:rPr>
              <a:t>LIC. 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JESUS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ROLANDO PEREZ SAAVEDRA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   </a:t>
            </a:r>
            <a:r>
              <a:rPr lang="es-MX" sz="900">
                <a:latin typeface="Arial" pitchFamily="34" charset="0"/>
                <a:cs typeface="Arial" pitchFamily="34" charset="0"/>
              </a:rPr>
              <a:t> </a:t>
            </a: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10" name="9 Rectángulo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SpPr/>
        </xdr:nvSpPr>
        <xdr:spPr bwMode="auto">
          <a:xfrm>
            <a:off x="1" y="6153150"/>
            <a:ext cx="2454978" cy="62865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>
                <a:latin typeface="Arial" pitchFamily="34" charset="0"/>
                <a:cs typeface="Arial" pitchFamily="34" charset="0"/>
              </a:rPr>
              <a:t>Vo.Bo.</a:t>
            </a: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effectLst/>
                <a:latin typeface="+mn-lt"/>
                <a:ea typeface="+mn-ea"/>
                <a:cs typeface="+mn-cs"/>
              </a:rPr>
              <a:t>PROFA. ANA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ALICIA ROMERO MARTINEZ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 </a:t>
            </a:r>
            <a:endParaRPr lang="es-MX" sz="800">
              <a:effectLst/>
            </a:endParaRPr>
          </a:p>
          <a:p>
            <a:pPr algn="ctr"/>
            <a:endParaRPr lang="es-MX" sz="80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Sindico</a:t>
            </a:r>
            <a:r>
              <a:rPr lang="es-MX" sz="800" baseline="0">
                <a:latin typeface="Arial" pitchFamily="34" charset="0"/>
                <a:cs typeface="Arial" pitchFamily="34" charset="0"/>
              </a:rPr>
              <a:t> Municipal</a:t>
            </a:r>
            <a:endParaRPr lang="es-MX" sz="8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/>
        </xdr:nvSpPr>
        <xdr:spPr bwMode="auto">
          <a:xfrm>
            <a:off x="2454981" y="6153150"/>
            <a:ext cx="2443342" cy="62865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>
                <a:latin typeface="Arial" pitchFamily="34" charset="0"/>
                <a:cs typeface="Arial" pitchFamily="34" charset="0"/>
              </a:rPr>
              <a:t>REVISÓ</a:t>
            </a: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latin typeface="Arial" pitchFamily="34" charset="0"/>
                <a:cs typeface="Arial" pitchFamily="34" charset="0"/>
              </a:rPr>
              <a:t>C.P. 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. EDER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ZAIN HERNANDEZ HDEZ.</a:t>
            </a:r>
            <a:endParaRPr lang="es-MX" sz="800">
              <a:effectLst/>
            </a:endParaRPr>
          </a:p>
          <a:p>
            <a:pPr algn="ctr"/>
            <a:endParaRPr lang="es-MX" sz="800"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Tesorera Municipal</a:t>
            </a:r>
          </a:p>
        </xdr:txBody>
      </xdr:sp>
    </xdr:grpSp>
    <xdr:clientData/>
  </xdr:twoCellAnchor>
  <xdr:twoCellAnchor editAs="oneCell">
    <xdr:from>
      <xdr:col>1</xdr:col>
      <xdr:colOff>66675</xdr:colOff>
      <xdr:row>0</xdr:row>
      <xdr:rowOff>9525</xdr:rowOff>
    </xdr:from>
    <xdr:to>
      <xdr:col>1</xdr:col>
      <xdr:colOff>619125</xdr:colOff>
      <xdr:row>4</xdr:row>
      <xdr:rowOff>180147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xmlns="" id="{A15BA116-1138-4DD8-9C4D-BF0BC13A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9525"/>
          <a:ext cx="552450" cy="742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123825</xdr:colOff>
      <xdr:row>1</xdr:row>
      <xdr:rowOff>0</xdr:rowOff>
    </xdr:from>
    <xdr:to>
      <xdr:col>14</xdr:col>
      <xdr:colOff>400878</xdr:colOff>
      <xdr:row>4</xdr:row>
      <xdr:rowOff>115957</xdr:rowOff>
    </xdr:to>
    <xdr:pic>
      <xdr:nvPicPr>
        <xdr:cNvPr id="13" name="Imagen 3">
          <a:extLst>
            <a:ext uri="{FF2B5EF4-FFF2-40B4-BE49-F238E27FC236}">
              <a16:creationId xmlns:a16="http://schemas.microsoft.com/office/drawing/2014/main" xmlns="" id="{F2910641-4F85-4CA8-999D-358ED905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142875"/>
          <a:ext cx="1000953" cy="54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753717</xdr:colOff>
      <xdr:row>0</xdr:row>
      <xdr:rowOff>99390</xdr:rowOff>
    </xdr:from>
    <xdr:to>
      <xdr:col>10</xdr:col>
      <xdr:colOff>16565</xdr:colOff>
      <xdr:row>4</xdr:row>
      <xdr:rowOff>16564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694043" y="99390"/>
          <a:ext cx="4596848" cy="53008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>
              <a:latin typeface="Tahoma" pitchFamily="34" charset="0"/>
              <a:ea typeface="+mn-ea"/>
              <a:cs typeface="Tahoma" pitchFamily="34" charset="0"/>
            </a:rPr>
            <a:t>MUNICIPIO DE IXTACUIXTLA</a:t>
          </a:r>
          <a:r>
            <a:rPr lang="es-MX" sz="1000" b="1" i="0" baseline="0">
              <a:latin typeface="Tahoma" pitchFamily="34" charset="0"/>
              <a:ea typeface="+mn-ea"/>
              <a:cs typeface="Tahoma" pitchFamily="34" charset="0"/>
            </a:rPr>
            <a:t> DE MARIANO MATAMOROS</a:t>
          </a:r>
          <a:r>
            <a:rPr lang="es-MX" sz="1000" b="1" i="0">
              <a:latin typeface="Tahoma" pitchFamily="34" charset="0"/>
              <a:ea typeface="+mn-ea"/>
              <a:cs typeface="Tahoma" pitchFamily="34" charset="0"/>
            </a:rPr>
            <a:t>, TLAX.</a:t>
          </a:r>
        </a:p>
        <a:p>
          <a:pPr algn="l" rtl="0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PRONÓSTICO DE INGRESOS PARA EL EJERCICIO FISCAL 2023</a:t>
          </a:r>
        </a:p>
        <a:p>
          <a:pPr algn="l" rtl="0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INGRESOS CALENDARIZADO POR TIPO</a:t>
          </a:r>
          <a:endParaRPr lang="es-ES" sz="1000" b="1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0</xdr:colOff>
      <xdr:row>72</xdr:row>
      <xdr:rowOff>85725</xdr:rowOff>
    </xdr:from>
    <xdr:to>
      <xdr:col>15</xdr:col>
      <xdr:colOff>733424</xdr:colOff>
      <xdr:row>77</xdr:row>
      <xdr:rowOff>75450</xdr:rowOff>
    </xdr:to>
    <xdr:grpSp>
      <xdr:nvGrpSpPr>
        <xdr:cNvPr id="8" name="7 Grupo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pSpPr/>
      </xdr:nvGrpSpPr>
      <xdr:grpSpPr>
        <a:xfrm>
          <a:off x="0" y="13528399"/>
          <a:ext cx="12817750" cy="693747"/>
          <a:chOff x="1" y="6153150"/>
          <a:chExt cx="7353300" cy="628650"/>
        </a:xfrm>
      </xdr:grpSpPr>
      <xdr:sp macro="" textlink="">
        <xdr:nvSpPr>
          <xdr:cNvPr id="9" name="8 Rectángulo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/>
        </xdr:nvSpPr>
        <xdr:spPr bwMode="auto">
          <a:xfrm>
            <a:off x="4898323" y="6153150"/>
            <a:ext cx="2454978" cy="62865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>
                <a:latin typeface="Arial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LIC.</a:t>
            </a:r>
            <a:r>
              <a:rPr lang="es-MX" sz="800" baseline="0">
                <a:latin typeface="Arial" pitchFamily="34" charset="0"/>
                <a:cs typeface="Arial" pitchFamily="34" charset="0"/>
              </a:rPr>
              <a:t> 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JESUS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ROLANDO PEREZ SAAVEDRA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   </a:t>
            </a:r>
            <a:r>
              <a:rPr lang="es-MX" sz="800" baseline="0">
                <a:latin typeface="Arial" pitchFamily="34" charset="0"/>
                <a:cs typeface="Arial" pitchFamily="34" charset="0"/>
              </a:rPr>
              <a:t> </a:t>
            </a:r>
            <a:endParaRPr lang="es-MX" sz="80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10" name="9 Rectángulo">
            <a:extLst>
              <a:ext uri="{FF2B5EF4-FFF2-40B4-BE49-F238E27FC236}">
                <a16:creationId xmlns:a16="http://schemas.microsoft.com/office/drawing/2014/main" xmlns="" id="{00000000-0008-0000-0200-00000A000000}"/>
              </a:ext>
            </a:extLst>
          </xdr:cNvPr>
          <xdr:cNvSpPr/>
        </xdr:nvSpPr>
        <xdr:spPr bwMode="auto">
          <a:xfrm>
            <a:off x="1" y="6153150"/>
            <a:ext cx="2454978" cy="62865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>
                <a:latin typeface="Arial" pitchFamily="34" charset="0"/>
                <a:cs typeface="Arial" pitchFamily="34" charset="0"/>
              </a:rPr>
              <a:t>Vo.Bo.</a:t>
            </a: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effectLst/>
                <a:latin typeface="+mn-lt"/>
                <a:ea typeface="+mn-ea"/>
                <a:cs typeface="+mn-cs"/>
              </a:rPr>
              <a:t>PROFA. ANA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ALICIA ROMERO MARTINEZ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 </a:t>
            </a:r>
            <a:endParaRPr lang="es-MX" sz="800">
              <a:effectLst/>
            </a:endParaRPr>
          </a:p>
          <a:p>
            <a:pPr algn="ctr"/>
            <a:endParaRPr lang="es-MX" sz="80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Sindico</a:t>
            </a:r>
            <a:r>
              <a:rPr lang="es-MX" sz="800" baseline="0">
                <a:latin typeface="Arial" pitchFamily="34" charset="0"/>
                <a:cs typeface="Arial" pitchFamily="34" charset="0"/>
              </a:rPr>
              <a:t> Municipal</a:t>
            </a:r>
            <a:endParaRPr lang="es-MX" sz="8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xmlns="" id="{00000000-0008-0000-0200-00000B000000}"/>
              </a:ext>
            </a:extLst>
          </xdr:cNvPr>
          <xdr:cNvSpPr/>
        </xdr:nvSpPr>
        <xdr:spPr bwMode="auto">
          <a:xfrm>
            <a:off x="2454981" y="6153150"/>
            <a:ext cx="2443342" cy="62865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>
                <a:latin typeface="Arial" pitchFamily="34" charset="0"/>
                <a:cs typeface="Arial" pitchFamily="34" charset="0"/>
              </a:rPr>
              <a:t>REVISÓ</a:t>
            </a: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800">
                <a:latin typeface="Arial" pitchFamily="34" charset="0"/>
                <a:ea typeface="+mn-ea"/>
                <a:cs typeface="Arial" pitchFamily="34" charset="0"/>
              </a:rPr>
              <a:t>C.P. 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. EDER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ZAIN HERNANDEZ HDEZ.</a:t>
            </a:r>
            <a:endParaRPr lang="es-MX" sz="800">
              <a:effectLst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800"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Tesorera Municipal</a:t>
            </a:r>
          </a:p>
        </xdr:txBody>
      </xdr:sp>
    </xdr:grp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224351</xdr:colOff>
      <xdr:row>4</xdr:row>
      <xdr:rowOff>0</xdr:rowOff>
    </xdr:to>
    <xdr:pic>
      <xdr:nvPicPr>
        <xdr:cNvPr id="12" name="Imagen 2">
          <a:extLst>
            <a:ext uri="{FF2B5EF4-FFF2-40B4-BE49-F238E27FC236}">
              <a16:creationId xmlns:a16="http://schemas.microsoft.com/office/drawing/2014/main" xmlns="" id="{982E5A5F-5051-4543-8948-B2C158C6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91" y="0"/>
          <a:ext cx="456264" cy="61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149082</xdr:colOff>
      <xdr:row>0</xdr:row>
      <xdr:rowOff>49690</xdr:rowOff>
    </xdr:from>
    <xdr:to>
      <xdr:col>15</xdr:col>
      <xdr:colOff>388035</xdr:colOff>
      <xdr:row>3</xdr:row>
      <xdr:rowOff>171859</xdr:rowOff>
    </xdr:to>
    <xdr:pic>
      <xdr:nvPicPr>
        <xdr:cNvPr id="13" name="Imagen 3">
          <a:extLst>
            <a:ext uri="{FF2B5EF4-FFF2-40B4-BE49-F238E27FC236}">
              <a16:creationId xmlns:a16="http://schemas.microsoft.com/office/drawing/2014/main" xmlns="" id="{44109EC8-7C80-447F-A8EE-61856822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1408" y="49690"/>
          <a:ext cx="1000953" cy="54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819794</xdr:colOff>
      <xdr:row>0</xdr:row>
      <xdr:rowOff>0</xdr:rowOff>
    </xdr:from>
    <xdr:to>
      <xdr:col>4</xdr:col>
      <xdr:colOff>523876</xdr:colOff>
      <xdr:row>3</xdr:row>
      <xdr:rowOff>74469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315094" y="0"/>
          <a:ext cx="4371332" cy="56024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>
              <a:latin typeface="Tahoma" pitchFamily="34" charset="0"/>
              <a:ea typeface="+mn-ea"/>
              <a:cs typeface="Tahoma" pitchFamily="34" charset="0"/>
            </a:rPr>
            <a:t>MUNICIPIO DE  IXTACUIXTLA</a:t>
          </a:r>
          <a:r>
            <a:rPr lang="es-MX" sz="1000" b="1" i="0" baseline="0">
              <a:latin typeface="Tahoma" pitchFamily="34" charset="0"/>
              <a:ea typeface="+mn-ea"/>
              <a:cs typeface="Tahoma" pitchFamily="34" charset="0"/>
            </a:rPr>
            <a:t> DE MARIANO MATAMOROS</a:t>
          </a:r>
          <a:r>
            <a:rPr lang="es-MX" sz="1000" b="1" i="0">
              <a:latin typeface="Tahoma" pitchFamily="34" charset="0"/>
              <a:ea typeface="+mn-ea"/>
              <a:cs typeface="Tahoma" pitchFamily="34" charset="0"/>
            </a:rPr>
            <a:t>, TLAX.</a:t>
          </a:r>
          <a:endParaRPr lang="es-MX" sz="1000" b="1" i="0" baseline="0">
            <a:latin typeface="Tahoma" pitchFamily="34" charset="0"/>
            <a:ea typeface="+mn-ea"/>
            <a:cs typeface="Tahoma" pitchFamily="34" charset="0"/>
          </a:endParaRPr>
        </a:p>
        <a:p>
          <a:pPr algn="l" rtl="0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PRONÓSTICO DE INGRESOS PARA EL EJERCICIO FISCAL 2023</a:t>
          </a:r>
        </a:p>
        <a:p>
          <a:pPr algn="l" rtl="0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EXPECTATIVAS DE CIERRE DE INGRESOS</a:t>
          </a:r>
          <a:endParaRPr lang="es-ES" sz="1000" b="1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5</xdr:col>
      <xdr:colOff>1362074</xdr:colOff>
      <xdr:row>28</xdr:row>
      <xdr:rowOff>56400</xdr:rowOff>
    </xdr:to>
    <xdr:grpSp>
      <xdr:nvGrpSpPr>
        <xdr:cNvPr id="8" name="7 Grup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pSpPr/>
      </xdr:nvGrpSpPr>
      <xdr:grpSpPr>
        <a:xfrm>
          <a:off x="0" y="6553200"/>
          <a:ext cx="8801099" cy="704100"/>
          <a:chOff x="1" y="6153150"/>
          <a:chExt cx="7393307" cy="628650"/>
        </a:xfrm>
      </xdr:grpSpPr>
      <xdr:sp macro="" textlink="">
        <xdr:nvSpPr>
          <xdr:cNvPr id="9" name="8 Rectángulo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/>
        </xdr:nvSpPr>
        <xdr:spPr bwMode="auto">
          <a:xfrm>
            <a:off x="4938330" y="6153150"/>
            <a:ext cx="2454978" cy="62865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>
                <a:latin typeface="Arial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LIC.</a:t>
            </a:r>
            <a:r>
              <a:rPr lang="es-MX" sz="800" baseline="0">
                <a:latin typeface="Arial" pitchFamily="34" charset="0"/>
                <a:cs typeface="Arial" pitchFamily="34" charset="0"/>
              </a:rPr>
              <a:t> 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JESUS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ROLANDO PEREZ SAAVEDRA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   </a:t>
            </a:r>
            <a:r>
              <a:rPr lang="es-MX" sz="800" baseline="0">
                <a:latin typeface="Arial" pitchFamily="34" charset="0"/>
                <a:cs typeface="Arial" pitchFamily="34" charset="0"/>
              </a:rPr>
              <a:t> </a:t>
            </a:r>
            <a:endParaRPr lang="es-MX" sz="80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10" name="9 Rectángulo">
            <a:extLst>
              <a:ext uri="{FF2B5EF4-FFF2-40B4-BE49-F238E27FC236}">
                <a16:creationId xmlns:a16="http://schemas.microsoft.com/office/drawing/2014/main" xmlns="" id="{00000000-0008-0000-0300-00000A000000}"/>
              </a:ext>
            </a:extLst>
          </xdr:cNvPr>
          <xdr:cNvSpPr/>
        </xdr:nvSpPr>
        <xdr:spPr bwMode="auto">
          <a:xfrm>
            <a:off x="1" y="6153150"/>
            <a:ext cx="2454978" cy="62865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>
                <a:latin typeface="Arial" pitchFamily="34" charset="0"/>
                <a:cs typeface="Arial" pitchFamily="34" charset="0"/>
              </a:rPr>
              <a:t>Vo.Bo.</a:t>
            </a: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effectLst/>
                <a:latin typeface="+mn-lt"/>
                <a:ea typeface="+mn-ea"/>
                <a:cs typeface="+mn-cs"/>
              </a:rPr>
              <a:t>PROFA. ANA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ALICIA ROMERO MARTINEZ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 </a:t>
            </a:r>
            <a:endParaRPr lang="es-MX" sz="800">
              <a:effectLst/>
            </a:endParaRPr>
          </a:p>
          <a:p>
            <a:pPr algn="ctr"/>
            <a:endParaRPr lang="es-MX" sz="80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Sindico</a:t>
            </a:r>
            <a:r>
              <a:rPr lang="es-MX" sz="800" baseline="0">
                <a:latin typeface="Arial" pitchFamily="34" charset="0"/>
                <a:cs typeface="Arial" pitchFamily="34" charset="0"/>
              </a:rPr>
              <a:t> Municipal</a:t>
            </a:r>
            <a:endParaRPr lang="es-MX" sz="8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xmlns="" id="{00000000-0008-0000-0300-00000B000000}"/>
              </a:ext>
            </a:extLst>
          </xdr:cNvPr>
          <xdr:cNvSpPr/>
        </xdr:nvSpPr>
        <xdr:spPr bwMode="auto">
          <a:xfrm>
            <a:off x="2454981" y="6153150"/>
            <a:ext cx="2443342" cy="62865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>
                <a:latin typeface="Arial" pitchFamily="34" charset="0"/>
                <a:cs typeface="Arial" pitchFamily="34" charset="0"/>
              </a:rPr>
              <a:t>REVISÓ</a:t>
            </a: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800">
                <a:latin typeface="Arial" pitchFamily="34" charset="0"/>
                <a:ea typeface="+mn-ea"/>
                <a:cs typeface="Arial" pitchFamily="34" charset="0"/>
              </a:rPr>
              <a:t>C.P.  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. EDER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ZAIN HERNANDEZ HDEZ.</a:t>
            </a:r>
            <a:endParaRPr lang="es-MX" sz="800">
              <a:effectLst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800"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Tesorera Municipal</a:t>
            </a:r>
          </a:p>
        </xdr:txBody>
      </xdr:sp>
    </xdr:grp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353679</xdr:colOff>
      <xdr:row>3</xdr:row>
      <xdr:rowOff>142875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xmlns="" id="{6E143190-2C00-4C8A-80F5-E443D493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467979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1076325</xdr:colOff>
      <xdr:row>0</xdr:row>
      <xdr:rowOff>57150</xdr:rowOff>
    </xdr:from>
    <xdr:to>
      <xdr:col>5</xdr:col>
      <xdr:colOff>896178</xdr:colOff>
      <xdr:row>3</xdr:row>
      <xdr:rowOff>115957</xdr:rowOff>
    </xdr:to>
    <xdr:pic>
      <xdr:nvPicPr>
        <xdr:cNvPr id="12" name="Imagen 3">
          <a:extLst>
            <a:ext uri="{FF2B5EF4-FFF2-40B4-BE49-F238E27FC236}">
              <a16:creationId xmlns:a16="http://schemas.microsoft.com/office/drawing/2014/main" xmlns="" id="{3F82A82B-D123-487E-91AC-39C49A3A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57150"/>
          <a:ext cx="1000953" cy="54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819793</xdr:colOff>
      <xdr:row>0</xdr:row>
      <xdr:rowOff>0</xdr:rowOff>
    </xdr:from>
    <xdr:to>
      <xdr:col>6</xdr:col>
      <xdr:colOff>453082</xdr:colOff>
      <xdr:row>3</xdr:row>
      <xdr:rowOff>74469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315093" y="0"/>
          <a:ext cx="4595814" cy="56024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>
              <a:latin typeface="Tahoma" pitchFamily="34" charset="0"/>
              <a:ea typeface="+mn-ea"/>
              <a:cs typeface="Tahoma" pitchFamily="34" charset="0"/>
            </a:rPr>
            <a:t>MUNICIPIO DE  IXTACUIXTLA</a:t>
          </a:r>
          <a:r>
            <a:rPr lang="es-MX" sz="1000" b="1" i="0" baseline="0">
              <a:latin typeface="Tahoma" pitchFamily="34" charset="0"/>
              <a:ea typeface="+mn-ea"/>
              <a:cs typeface="Tahoma" pitchFamily="34" charset="0"/>
            </a:rPr>
            <a:t> DE MARIANO MATAMOROS</a:t>
          </a:r>
          <a:r>
            <a:rPr lang="es-MX" sz="1000" b="1" i="0">
              <a:latin typeface="Tahoma" pitchFamily="34" charset="0"/>
              <a:ea typeface="+mn-ea"/>
              <a:cs typeface="Tahoma" pitchFamily="34" charset="0"/>
            </a:rPr>
            <a:t>, TLAX.</a:t>
          </a:r>
          <a:endParaRPr lang="es-MX" sz="1000" b="1" i="0" baseline="0">
            <a:latin typeface="Tahoma" pitchFamily="34" charset="0"/>
            <a:ea typeface="+mn-ea"/>
            <a:cs typeface="Tahoma" pitchFamily="34" charset="0"/>
          </a:endParaRPr>
        </a:p>
        <a:p>
          <a:pPr algn="l" rtl="0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PRONÓSTICO DE INGRESOS PARA EL EJERCICIO FISCAL 2023</a:t>
          </a:r>
        </a:p>
        <a:p>
          <a:pPr algn="l" rtl="0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ANÁLISIS DE INGRESOS </a:t>
          </a:r>
          <a:endParaRPr lang="es-ES" sz="1000" b="1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9525</xdr:colOff>
      <xdr:row>23</xdr:row>
      <xdr:rowOff>142863</xdr:rowOff>
    </xdr:from>
    <xdr:to>
      <xdr:col>8</xdr:col>
      <xdr:colOff>0</xdr:colOff>
      <xdr:row>28</xdr:row>
      <xdr:rowOff>37338</xdr:rowOff>
    </xdr:to>
    <xdr:grpSp>
      <xdr:nvGrpSpPr>
        <xdr:cNvPr id="8" name="7 Grupo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pSpPr/>
      </xdr:nvGrpSpPr>
      <xdr:grpSpPr>
        <a:xfrm>
          <a:off x="9525" y="6238863"/>
          <a:ext cx="7562850" cy="704100"/>
          <a:chOff x="9250" y="6178662"/>
          <a:chExt cx="7344051" cy="628651"/>
        </a:xfrm>
      </xdr:grpSpPr>
      <xdr:sp macro="" textlink="">
        <xdr:nvSpPr>
          <xdr:cNvPr id="9" name="8 Rectángulo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/>
        </xdr:nvSpPr>
        <xdr:spPr bwMode="auto">
          <a:xfrm>
            <a:off x="4898323" y="6178663"/>
            <a:ext cx="2454978" cy="62865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>
                <a:latin typeface="Arial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LIC. 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JESUS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ROLANDO PEREZ SAAVEDRA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   </a:t>
            </a:r>
            <a:endParaRPr lang="es-MX" sz="80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10" name="9 Rectángulo">
            <a:extLst>
              <a:ext uri="{FF2B5EF4-FFF2-40B4-BE49-F238E27FC236}">
                <a16:creationId xmlns:a16="http://schemas.microsoft.com/office/drawing/2014/main" xmlns="" id="{00000000-0008-0000-0400-00000A000000}"/>
              </a:ext>
            </a:extLst>
          </xdr:cNvPr>
          <xdr:cNvSpPr/>
        </xdr:nvSpPr>
        <xdr:spPr bwMode="auto">
          <a:xfrm>
            <a:off x="9250" y="6178662"/>
            <a:ext cx="2454978" cy="62865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>
                <a:latin typeface="Arial" pitchFamily="34" charset="0"/>
                <a:cs typeface="Arial" pitchFamily="34" charset="0"/>
              </a:rPr>
              <a:t>Vo.Bo.</a:t>
            </a: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effectLst/>
                <a:latin typeface="+mn-lt"/>
                <a:ea typeface="+mn-ea"/>
                <a:cs typeface="+mn-cs"/>
              </a:rPr>
              <a:t>PROFA. ANA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ALICIA ROMERO MARTINEZ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 </a:t>
            </a:r>
            <a:endParaRPr lang="es-MX" sz="800">
              <a:effectLst/>
            </a:endParaRPr>
          </a:p>
          <a:p>
            <a:pPr algn="ctr"/>
            <a:endParaRPr lang="es-MX" sz="80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Sindico</a:t>
            </a:r>
            <a:r>
              <a:rPr lang="es-MX" sz="800" baseline="0">
                <a:latin typeface="Arial" pitchFamily="34" charset="0"/>
                <a:cs typeface="Arial" pitchFamily="34" charset="0"/>
              </a:rPr>
              <a:t> Municipal</a:t>
            </a:r>
            <a:endParaRPr lang="es-MX" sz="8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xmlns="" id="{00000000-0008-0000-0400-00000B000000}"/>
              </a:ext>
            </a:extLst>
          </xdr:cNvPr>
          <xdr:cNvSpPr/>
        </xdr:nvSpPr>
        <xdr:spPr bwMode="auto">
          <a:xfrm>
            <a:off x="2473480" y="6178663"/>
            <a:ext cx="2437970" cy="62865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>
                <a:latin typeface="Arial" pitchFamily="34" charset="0"/>
                <a:cs typeface="Arial" pitchFamily="34" charset="0"/>
              </a:rPr>
              <a:t>REVISÓ</a:t>
            </a: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800">
                <a:latin typeface="Arial" pitchFamily="34" charset="0"/>
                <a:ea typeface="+mn-ea"/>
                <a:cs typeface="Arial" pitchFamily="34" charset="0"/>
              </a:rPr>
              <a:t>C.P. 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. EDER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ZAIN HERNANDEZ HDEZ.</a:t>
            </a:r>
            <a:endParaRPr lang="es-MX" sz="800">
              <a:effectLst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800"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Tesorera Municipal</a:t>
            </a:r>
          </a:p>
        </xdr:txBody>
      </xdr:sp>
    </xdr:grpSp>
    <xdr:clientData/>
  </xdr:twoCellAnchor>
  <xdr:twoCellAnchor editAs="oneCell">
    <xdr:from>
      <xdr:col>0</xdr:col>
      <xdr:colOff>314325</xdr:colOff>
      <xdr:row>0</xdr:row>
      <xdr:rowOff>0</xdr:rowOff>
    </xdr:from>
    <xdr:to>
      <xdr:col>1</xdr:col>
      <xdr:colOff>381000</xdr:colOff>
      <xdr:row>3</xdr:row>
      <xdr:rowOff>153985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xmlns="" id="{DBE3C84A-F464-46F8-B0E3-46596840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476250" cy="63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7</xdr:col>
      <xdr:colOff>115128</xdr:colOff>
      <xdr:row>3</xdr:row>
      <xdr:rowOff>115957</xdr:rowOff>
    </xdr:to>
    <xdr:pic>
      <xdr:nvPicPr>
        <xdr:cNvPr id="12" name="Imagen 3">
          <a:extLst>
            <a:ext uri="{FF2B5EF4-FFF2-40B4-BE49-F238E27FC236}">
              <a16:creationId xmlns:a16="http://schemas.microsoft.com/office/drawing/2014/main" xmlns="" id="{D06621D2-2489-4AC7-9BC6-678B8DC5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57150"/>
          <a:ext cx="1000953" cy="54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819793</xdr:colOff>
      <xdr:row>0</xdr:row>
      <xdr:rowOff>76200</xdr:rowOff>
    </xdr:from>
    <xdr:to>
      <xdr:col>6</xdr:col>
      <xdr:colOff>453082</xdr:colOff>
      <xdr:row>3</xdr:row>
      <xdr:rowOff>150669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315093" y="76200"/>
          <a:ext cx="5853114" cy="56024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>
              <a:latin typeface="Tahoma" pitchFamily="34" charset="0"/>
              <a:ea typeface="+mn-ea"/>
              <a:cs typeface="Tahoma" pitchFamily="34" charset="0"/>
            </a:rPr>
            <a:t>MUNICIPIO DE IXTACUIXTLA</a:t>
          </a:r>
          <a:r>
            <a:rPr lang="es-MX" sz="1000" b="1" i="0" baseline="0">
              <a:latin typeface="Tahoma" pitchFamily="34" charset="0"/>
              <a:ea typeface="+mn-ea"/>
              <a:cs typeface="Tahoma" pitchFamily="34" charset="0"/>
            </a:rPr>
            <a:t> DE MARIANO MATAMOROS</a:t>
          </a:r>
          <a:r>
            <a:rPr lang="es-MX" sz="1000" b="1" i="0">
              <a:latin typeface="Tahoma" pitchFamily="34" charset="0"/>
              <a:ea typeface="+mn-ea"/>
              <a:cs typeface="Tahoma" pitchFamily="34" charset="0"/>
            </a:rPr>
            <a:t>, TLAX.</a:t>
          </a:r>
          <a:endParaRPr lang="es-MX" sz="1000" b="1" i="0" baseline="0">
            <a:latin typeface="Tahoma" pitchFamily="34" charset="0"/>
            <a:ea typeface="+mn-ea"/>
            <a:cs typeface="Tahoma" pitchFamily="34" charset="0"/>
          </a:endParaRPr>
        </a:p>
        <a:p>
          <a:pPr algn="l" rtl="0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PRONÓSTICO DE INGRESOS PARA EL EJERCICIO FISCAL 2023</a:t>
          </a:r>
        </a:p>
        <a:p>
          <a:pPr algn="l" rtl="0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ANÁLISIS DE INGRESOS REAL ALCANZADO VS EL PRONÓSTICO</a:t>
          </a:r>
          <a:endParaRPr lang="es-ES" sz="1000" b="1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0</xdr:colOff>
      <xdr:row>23</xdr:row>
      <xdr:rowOff>85725</xdr:rowOff>
    </xdr:from>
    <xdr:to>
      <xdr:col>8</xdr:col>
      <xdr:colOff>38099</xdr:colOff>
      <xdr:row>28</xdr:row>
      <xdr:rowOff>133350</xdr:rowOff>
    </xdr:to>
    <xdr:grpSp>
      <xdr:nvGrpSpPr>
        <xdr:cNvPr id="8" name="7 Grupo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GrpSpPr/>
      </xdr:nvGrpSpPr>
      <xdr:grpSpPr>
        <a:xfrm>
          <a:off x="0" y="6705600"/>
          <a:ext cx="7848599" cy="857250"/>
          <a:chOff x="1" y="6153150"/>
          <a:chExt cx="7353300" cy="628650"/>
        </a:xfrm>
      </xdr:grpSpPr>
      <xdr:sp macro="" textlink="">
        <xdr:nvSpPr>
          <xdr:cNvPr id="9" name="8 Rectángulo">
            <a:extLst>
              <a:ext uri="{FF2B5EF4-FFF2-40B4-BE49-F238E27FC236}">
                <a16:creationId xmlns:a16="http://schemas.microsoft.com/office/drawing/2014/main" xmlns="" id="{00000000-0008-0000-0500-000009000000}"/>
              </a:ext>
            </a:extLst>
          </xdr:cNvPr>
          <xdr:cNvSpPr/>
        </xdr:nvSpPr>
        <xdr:spPr bwMode="auto">
          <a:xfrm>
            <a:off x="4898323" y="6153150"/>
            <a:ext cx="2454978" cy="62865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>
                <a:latin typeface="Arial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LIC. 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JESUS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ROLANDO PEREZ SAAVEDRA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   </a:t>
            </a:r>
            <a:endParaRPr lang="es-MX" sz="80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10" name="9 Rectángulo">
            <a:extLst>
              <a:ext uri="{FF2B5EF4-FFF2-40B4-BE49-F238E27FC236}">
                <a16:creationId xmlns:a16="http://schemas.microsoft.com/office/drawing/2014/main" xmlns="" id="{00000000-0008-0000-0500-00000A000000}"/>
              </a:ext>
            </a:extLst>
          </xdr:cNvPr>
          <xdr:cNvSpPr/>
        </xdr:nvSpPr>
        <xdr:spPr bwMode="auto">
          <a:xfrm>
            <a:off x="1" y="6153150"/>
            <a:ext cx="2454978" cy="62865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>
                <a:latin typeface="Arial" pitchFamily="34" charset="0"/>
                <a:cs typeface="Arial" pitchFamily="34" charset="0"/>
              </a:rPr>
              <a:t>Vo.Bo.</a:t>
            </a: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effectLst/>
                <a:latin typeface="+mn-lt"/>
                <a:ea typeface="+mn-ea"/>
                <a:cs typeface="+mn-cs"/>
              </a:rPr>
              <a:t>PROFA. ANA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ALICIA ROMERO MARTINEZ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 </a:t>
            </a:r>
            <a:endParaRPr lang="es-MX">
              <a:effectLst/>
            </a:endParaRPr>
          </a:p>
          <a:p>
            <a:pPr algn="ctr"/>
            <a:endParaRPr lang="es-MX" sz="1100" baseline="0">
              <a:latin typeface="+mn-lt"/>
              <a:ea typeface="+mn-ea"/>
              <a:cs typeface="+mn-cs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Sindico</a:t>
            </a:r>
            <a:r>
              <a:rPr lang="es-MX" sz="800" baseline="0">
                <a:latin typeface="Arial" pitchFamily="34" charset="0"/>
                <a:cs typeface="Arial" pitchFamily="34" charset="0"/>
              </a:rPr>
              <a:t> Municipal</a:t>
            </a:r>
            <a:endParaRPr lang="es-MX" sz="8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xmlns="" id="{00000000-0008-0000-0500-00000B000000}"/>
              </a:ext>
            </a:extLst>
          </xdr:cNvPr>
          <xdr:cNvSpPr/>
        </xdr:nvSpPr>
        <xdr:spPr bwMode="auto">
          <a:xfrm>
            <a:off x="2454981" y="6153150"/>
            <a:ext cx="2443342" cy="62865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>
                <a:latin typeface="Arial" pitchFamily="34" charset="0"/>
                <a:cs typeface="Arial" pitchFamily="34" charset="0"/>
              </a:rPr>
              <a:t>REVISÓ</a:t>
            </a: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>
              <a:latin typeface="Arial" pitchFamily="34" charset="0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latin typeface="Arial" pitchFamily="34" charset="0"/>
                <a:cs typeface="Arial" pitchFamily="34" charset="0"/>
              </a:rPr>
              <a:t>C.P. 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. EDER</a:t>
            </a:r>
            <a:r>
              <a:rPr lang="es-MX" sz="1100" baseline="0">
                <a:effectLst/>
                <a:latin typeface="+mn-lt"/>
                <a:ea typeface="+mn-ea"/>
                <a:cs typeface="+mn-cs"/>
              </a:rPr>
              <a:t> ZAIN HERNANDEZ HDEZ.</a:t>
            </a:r>
            <a:endParaRPr lang="es-MX" sz="800">
              <a:effectLst/>
            </a:endParaRPr>
          </a:p>
          <a:p>
            <a:pPr algn="ctr"/>
            <a:endParaRPr lang="es-MX" sz="800"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MX" sz="800">
                <a:latin typeface="Arial" pitchFamily="34" charset="0"/>
                <a:cs typeface="Arial" pitchFamily="34" charset="0"/>
              </a:rPr>
              <a:t>Tesorero Municipal</a:t>
            </a:r>
          </a:p>
        </xdr:txBody>
      </xdr:sp>
    </xdr:grpSp>
    <xdr:clientData/>
  </xdr:twoCellAnchor>
  <xdr:twoCellAnchor editAs="oneCell">
    <xdr:from>
      <xdr:col>0</xdr:col>
      <xdr:colOff>400050</xdr:colOff>
      <xdr:row>0</xdr:row>
      <xdr:rowOff>0</xdr:rowOff>
    </xdr:from>
    <xdr:to>
      <xdr:col>1</xdr:col>
      <xdr:colOff>372729</xdr:colOff>
      <xdr:row>3</xdr:row>
      <xdr:rowOff>142875</xdr:rowOff>
    </xdr:to>
    <xdr:pic>
      <xdr:nvPicPr>
        <xdr:cNvPr id="12" name="Imagen 2">
          <a:extLst>
            <a:ext uri="{FF2B5EF4-FFF2-40B4-BE49-F238E27FC236}">
              <a16:creationId xmlns:a16="http://schemas.microsoft.com/office/drawing/2014/main" xmlns="" id="{3AAF3552-4CAF-4E6C-83FB-ED734994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467979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7</xdr:col>
      <xdr:colOff>115128</xdr:colOff>
      <xdr:row>3</xdr:row>
      <xdr:rowOff>115957</xdr:rowOff>
    </xdr:to>
    <xdr:pic>
      <xdr:nvPicPr>
        <xdr:cNvPr id="13" name="Imagen 3">
          <a:extLst>
            <a:ext uri="{FF2B5EF4-FFF2-40B4-BE49-F238E27FC236}">
              <a16:creationId xmlns:a16="http://schemas.microsoft.com/office/drawing/2014/main" xmlns="" id="{253C41D9-9EB8-412B-94E5-431366B2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57150"/>
          <a:ext cx="1000953" cy="54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362"/>
  <sheetViews>
    <sheetView tabSelected="1" zoomScale="115" zoomScaleNormal="115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B8" sqref="B8"/>
    </sheetView>
  </sheetViews>
  <sheetFormatPr baseColWidth="10" defaultRowHeight="11.25"/>
  <cols>
    <col min="1" max="1" width="0.85546875" style="8" customWidth="1"/>
    <col min="2" max="2" width="4.28515625" style="8" bestFit="1" customWidth="1"/>
    <col min="3" max="3" width="3.5703125" style="8" bestFit="1" customWidth="1"/>
    <col min="4" max="4" width="4" style="8" bestFit="1" customWidth="1"/>
    <col min="5" max="5" width="5.140625" style="8" customWidth="1"/>
    <col min="6" max="6" width="31.140625" style="35" customWidth="1"/>
    <col min="7" max="11" width="11.42578125" style="6"/>
    <col min="12" max="12" width="13.140625" style="6" customWidth="1"/>
    <col min="13" max="13" width="12.28515625" style="6" customWidth="1"/>
    <col min="14" max="14" width="11.28515625" style="6" customWidth="1"/>
    <col min="15" max="15" width="12.140625" style="6" customWidth="1"/>
    <col min="16" max="19" width="11.42578125" style="6"/>
    <col min="20" max="20" width="12.85546875" style="115" bestFit="1" customWidth="1"/>
    <col min="21" max="21" width="12" style="115" bestFit="1" customWidth="1"/>
    <col min="22" max="16384" width="11.42578125" style="6"/>
  </cols>
  <sheetData>
    <row r="1" spans="1:21">
      <c r="A1" s="2"/>
      <c r="B1" s="3"/>
      <c r="C1" s="3"/>
      <c r="D1" s="3"/>
      <c r="E1" s="3"/>
      <c r="F1" s="3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21">
      <c r="A2" s="7"/>
      <c r="S2" s="9"/>
    </row>
    <row r="3" spans="1:21">
      <c r="A3" s="7"/>
      <c r="S3" s="9"/>
    </row>
    <row r="4" spans="1:21">
      <c r="A4" s="7"/>
      <c r="S4" s="9"/>
    </row>
    <row r="5" spans="1:21">
      <c r="A5" s="7"/>
      <c r="S5" s="9"/>
    </row>
    <row r="6" spans="1:21">
      <c r="A6" s="10"/>
      <c r="B6" s="11"/>
      <c r="C6" s="11"/>
      <c r="D6" s="11"/>
      <c r="E6" s="11"/>
      <c r="F6" s="3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</row>
    <row r="8" spans="1:21" s="17" customFormat="1" ht="22.5">
      <c r="A8" s="33"/>
      <c r="B8" s="56" t="s">
        <v>206</v>
      </c>
      <c r="C8" s="56" t="s">
        <v>207</v>
      </c>
      <c r="D8" s="56" t="s">
        <v>208</v>
      </c>
      <c r="E8" s="56" t="s">
        <v>209</v>
      </c>
      <c r="F8" s="1" t="s">
        <v>128</v>
      </c>
      <c r="G8" s="16" t="s">
        <v>236</v>
      </c>
      <c r="H8" s="16" t="s">
        <v>172</v>
      </c>
      <c r="I8" s="16" t="s">
        <v>173</v>
      </c>
      <c r="J8" s="16" t="s">
        <v>174</v>
      </c>
      <c r="K8" s="16" t="s">
        <v>175</v>
      </c>
      <c r="L8" s="16" t="s">
        <v>176</v>
      </c>
      <c r="M8" s="16" t="s">
        <v>177</v>
      </c>
      <c r="N8" s="16" t="s">
        <v>178</v>
      </c>
      <c r="O8" s="16" t="s">
        <v>179</v>
      </c>
      <c r="P8" s="16" t="s">
        <v>180</v>
      </c>
      <c r="Q8" s="16" t="s">
        <v>181</v>
      </c>
      <c r="R8" s="16" t="s">
        <v>182</v>
      </c>
      <c r="S8" s="16" t="s">
        <v>183</v>
      </c>
      <c r="T8" s="116"/>
      <c r="U8" s="116"/>
    </row>
    <row r="9" spans="1:21" ht="14.25" customHeight="1">
      <c r="F9" s="35" t="s">
        <v>6</v>
      </c>
    </row>
    <row r="10" spans="1:21" s="18" customFormat="1" ht="14.25" customHeight="1">
      <c r="A10" s="14">
        <v>1</v>
      </c>
      <c r="B10" s="15">
        <v>1</v>
      </c>
      <c r="C10" s="15"/>
      <c r="D10" s="15"/>
      <c r="E10" s="15"/>
      <c r="F10" s="57" t="s">
        <v>85</v>
      </c>
      <c r="G10" s="58">
        <f>+G12+G16+G23+G27+G31+G35+G39+G50+G54</f>
        <v>2149816.9800000004</v>
      </c>
      <c r="H10" s="58">
        <f t="shared" ref="H10:S10" si="0">+H12+H16+H23+H27+H31+H35+H39+H50+H54</f>
        <v>179151.44</v>
      </c>
      <c r="I10" s="58">
        <f t="shared" si="0"/>
        <v>179151.44</v>
      </c>
      <c r="J10" s="58">
        <f t="shared" si="0"/>
        <v>179151.44</v>
      </c>
      <c r="K10" s="58">
        <f t="shared" si="0"/>
        <v>179151.44</v>
      </c>
      <c r="L10" s="58">
        <f t="shared" si="0"/>
        <v>179151.44</v>
      </c>
      <c r="M10" s="58">
        <f t="shared" si="0"/>
        <v>179151.44</v>
      </c>
      <c r="N10" s="58">
        <f t="shared" si="0"/>
        <v>179151.44</v>
      </c>
      <c r="O10" s="58">
        <f t="shared" si="0"/>
        <v>179151.44</v>
      </c>
      <c r="P10" s="58">
        <f t="shared" si="0"/>
        <v>179151.44</v>
      </c>
      <c r="Q10" s="58">
        <f t="shared" si="0"/>
        <v>179151.44</v>
      </c>
      <c r="R10" s="58">
        <f t="shared" si="0"/>
        <v>179151.44</v>
      </c>
      <c r="S10" s="58">
        <f t="shared" si="0"/>
        <v>179151.13999999998</v>
      </c>
      <c r="T10" s="117"/>
      <c r="U10" s="117"/>
    </row>
    <row r="11" spans="1:21" s="18" customFormat="1" ht="14.25" customHeight="1">
      <c r="A11" s="19"/>
      <c r="B11" s="20"/>
      <c r="C11" s="20"/>
      <c r="D11" s="20"/>
      <c r="E11" s="20"/>
      <c r="F11" s="37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18"/>
      <c r="U11" s="118"/>
    </row>
    <row r="12" spans="1:21" s="18" customFormat="1">
      <c r="A12" s="22">
        <v>11</v>
      </c>
      <c r="B12" s="22">
        <v>1</v>
      </c>
      <c r="C12" s="22">
        <v>1</v>
      </c>
      <c r="D12" s="22"/>
      <c r="E12" s="22"/>
      <c r="F12" s="38" t="s">
        <v>86</v>
      </c>
      <c r="G12" s="23">
        <f>+G13</f>
        <v>0</v>
      </c>
      <c r="H12" s="23">
        <f t="shared" ref="H12:S13" si="1">+H13</f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3">
        <f t="shared" si="1"/>
        <v>0</v>
      </c>
      <c r="T12" s="117"/>
      <c r="U12" s="117"/>
    </row>
    <row r="13" spans="1:21" ht="18">
      <c r="A13" s="24"/>
      <c r="B13" s="24">
        <v>1</v>
      </c>
      <c r="C13" s="24">
        <v>1</v>
      </c>
      <c r="D13" s="24">
        <v>1</v>
      </c>
      <c r="E13" s="24"/>
      <c r="F13" s="39" t="s">
        <v>36</v>
      </c>
      <c r="G13" s="25">
        <f>+G14</f>
        <v>0</v>
      </c>
      <c r="H13" s="25">
        <f t="shared" si="1"/>
        <v>0</v>
      </c>
      <c r="I13" s="25">
        <f t="shared" si="1"/>
        <v>0</v>
      </c>
      <c r="J13" s="25">
        <f t="shared" si="1"/>
        <v>0</v>
      </c>
      <c r="K13" s="25">
        <f t="shared" si="1"/>
        <v>0</v>
      </c>
      <c r="L13" s="25">
        <f t="shared" si="1"/>
        <v>0</v>
      </c>
      <c r="M13" s="25">
        <f t="shared" si="1"/>
        <v>0</v>
      </c>
      <c r="N13" s="25">
        <f t="shared" si="1"/>
        <v>0</v>
      </c>
      <c r="O13" s="25">
        <f t="shared" si="1"/>
        <v>0</v>
      </c>
      <c r="P13" s="25">
        <f t="shared" si="1"/>
        <v>0</v>
      </c>
      <c r="Q13" s="25">
        <f t="shared" si="1"/>
        <v>0</v>
      </c>
      <c r="R13" s="25">
        <f t="shared" si="1"/>
        <v>0</v>
      </c>
      <c r="S13" s="25">
        <f t="shared" si="1"/>
        <v>0</v>
      </c>
    </row>
    <row r="14" spans="1:21" ht="18" hidden="1">
      <c r="A14" s="24"/>
      <c r="B14" s="24">
        <v>1</v>
      </c>
      <c r="C14" s="24">
        <v>1</v>
      </c>
      <c r="D14" s="24">
        <v>1</v>
      </c>
      <c r="E14" s="24">
        <v>1</v>
      </c>
      <c r="F14" s="39" t="s">
        <v>36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21">
      <c r="A15" s="26"/>
      <c r="B15" s="26"/>
      <c r="C15" s="26"/>
      <c r="D15" s="26"/>
      <c r="E15" s="26"/>
      <c r="F15" s="40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19"/>
      <c r="U15" s="119"/>
    </row>
    <row r="16" spans="1:21" s="18" customFormat="1">
      <c r="A16" s="22">
        <v>12</v>
      </c>
      <c r="B16" s="22">
        <v>1</v>
      </c>
      <c r="C16" s="22">
        <v>2</v>
      </c>
      <c r="D16" s="22"/>
      <c r="E16" s="22"/>
      <c r="F16" s="38" t="s">
        <v>87</v>
      </c>
      <c r="G16" s="110">
        <f>+G17+G20</f>
        <v>2021952.8100000003</v>
      </c>
      <c r="H16" s="110">
        <f>+H17+H20</f>
        <v>168496.08</v>
      </c>
      <c r="I16" s="110">
        <f t="shared" ref="I16:S16" si="2">+I17+I20</f>
        <v>168496.08</v>
      </c>
      <c r="J16" s="110">
        <f t="shared" si="2"/>
        <v>168496.08</v>
      </c>
      <c r="K16" s="110">
        <f t="shared" si="2"/>
        <v>168496.08</v>
      </c>
      <c r="L16" s="110">
        <f t="shared" si="2"/>
        <v>168496.08</v>
      </c>
      <c r="M16" s="110">
        <f t="shared" si="2"/>
        <v>168496.08</v>
      </c>
      <c r="N16" s="110">
        <f t="shared" si="2"/>
        <v>168496.08</v>
      </c>
      <c r="O16" s="110">
        <f t="shared" si="2"/>
        <v>168496.08</v>
      </c>
      <c r="P16" s="110">
        <f t="shared" si="2"/>
        <v>168496.08</v>
      </c>
      <c r="Q16" s="110">
        <f t="shared" si="2"/>
        <v>168496.08</v>
      </c>
      <c r="R16" s="110">
        <f t="shared" si="2"/>
        <v>168496.08</v>
      </c>
      <c r="S16" s="110">
        <f t="shared" si="2"/>
        <v>168495.93</v>
      </c>
      <c r="T16" s="117"/>
      <c r="U16" s="117"/>
    </row>
    <row r="17" spans="1:21" s="136" customFormat="1">
      <c r="A17" s="107"/>
      <c r="B17" s="107">
        <v>1</v>
      </c>
      <c r="C17" s="107">
        <v>2</v>
      </c>
      <c r="D17" s="107">
        <v>1</v>
      </c>
      <c r="E17" s="107"/>
      <c r="F17" s="108" t="s">
        <v>81</v>
      </c>
      <c r="G17" s="109">
        <f>+G18+G19</f>
        <v>1971845.4000000004</v>
      </c>
      <c r="H17" s="109">
        <f t="shared" ref="H17:S17" si="3">+H18+H19</f>
        <v>164320.46</v>
      </c>
      <c r="I17" s="109">
        <f t="shared" si="3"/>
        <v>164320.46</v>
      </c>
      <c r="J17" s="109">
        <f t="shared" si="3"/>
        <v>164320.46</v>
      </c>
      <c r="K17" s="109">
        <f t="shared" si="3"/>
        <v>164320.46</v>
      </c>
      <c r="L17" s="109">
        <f t="shared" si="3"/>
        <v>164320.46</v>
      </c>
      <c r="M17" s="109">
        <f t="shared" si="3"/>
        <v>164320.46</v>
      </c>
      <c r="N17" s="109">
        <f t="shared" si="3"/>
        <v>164320.46</v>
      </c>
      <c r="O17" s="109">
        <f t="shared" si="3"/>
        <v>164320.46</v>
      </c>
      <c r="P17" s="109">
        <f t="shared" si="3"/>
        <v>164320.46</v>
      </c>
      <c r="Q17" s="109">
        <f t="shared" si="3"/>
        <v>164320.46</v>
      </c>
      <c r="R17" s="109">
        <f t="shared" si="3"/>
        <v>164320.46</v>
      </c>
      <c r="S17" s="109">
        <f t="shared" si="3"/>
        <v>164320.34</v>
      </c>
      <c r="T17" s="135"/>
      <c r="U17" s="135"/>
    </row>
    <row r="18" spans="1:21" s="136" customFormat="1">
      <c r="A18" s="107"/>
      <c r="B18" s="107">
        <v>1</v>
      </c>
      <c r="C18" s="107">
        <v>2</v>
      </c>
      <c r="D18" s="107">
        <v>1</v>
      </c>
      <c r="E18" s="107">
        <v>1</v>
      </c>
      <c r="F18" s="137" t="s">
        <v>7</v>
      </c>
      <c r="G18" s="109">
        <f>SUM(H18:S18)</f>
        <v>1665948.6900000004</v>
      </c>
      <c r="H18" s="109">
        <v>138829.06</v>
      </c>
      <c r="I18" s="109">
        <v>138829.06</v>
      </c>
      <c r="J18" s="109">
        <v>138829.06</v>
      </c>
      <c r="K18" s="109">
        <v>138829.06</v>
      </c>
      <c r="L18" s="109">
        <v>138829.06</v>
      </c>
      <c r="M18" s="109">
        <v>138829.06</v>
      </c>
      <c r="N18" s="109">
        <v>138829.06</v>
      </c>
      <c r="O18" s="109">
        <v>138829.06</v>
      </c>
      <c r="P18" s="109">
        <v>138829.06</v>
      </c>
      <c r="Q18" s="109">
        <v>138829.06</v>
      </c>
      <c r="R18" s="109">
        <v>138829.06</v>
      </c>
      <c r="S18" s="109">
        <v>138829.03</v>
      </c>
      <c r="T18" s="135"/>
      <c r="U18" s="135"/>
    </row>
    <row r="19" spans="1:21" s="136" customFormat="1">
      <c r="A19" s="107"/>
      <c r="B19" s="107">
        <v>1</v>
      </c>
      <c r="C19" s="107">
        <v>2</v>
      </c>
      <c r="D19" s="107">
        <v>1</v>
      </c>
      <c r="E19" s="107">
        <v>2</v>
      </c>
      <c r="F19" s="137" t="s">
        <v>8</v>
      </c>
      <c r="G19" s="109">
        <f>SUM(H19:S19)</f>
        <v>305896.70999999996</v>
      </c>
      <c r="H19" s="109">
        <v>25491.4</v>
      </c>
      <c r="I19" s="109">
        <v>25491.4</v>
      </c>
      <c r="J19" s="109">
        <v>25491.4</v>
      </c>
      <c r="K19" s="109">
        <v>25491.4</v>
      </c>
      <c r="L19" s="109">
        <v>25491.4</v>
      </c>
      <c r="M19" s="109">
        <v>25491.4</v>
      </c>
      <c r="N19" s="109">
        <v>25491.4</v>
      </c>
      <c r="O19" s="109">
        <v>25491.4</v>
      </c>
      <c r="P19" s="109">
        <v>25491.4</v>
      </c>
      <c r="Q19" s="109">
        <v>25491.4</v>
      </c>
      <c r="R19" s="109">
        <v>25491.4</v>
      </c>
      <c r="S19" s="109">
        <v>25491.31</v>
      </c>
      <c r="T19" s="135"/>
      <c r="U19" s="135"/>
    </row>
    <row r="20" spans="1:21" s="136" customFormat="1">
      <c r="A20" s="107"/>
      <c r="B20" s="107">
        <v>1</v>
      </c>
      <c r="C20" s="107">
        <v>2</v>
      </c>
      <c r="D20" s="107">
        <v>2</v>
      </c>
      <c r="E20" s="107"/>
      <c r="F20" s="108" t="s">
        <v>9</v>
      </c>
      <c r="G20" s="109">
        <f>+G21</f>
        <v>50107.41</v>
      </c>
      <c r="H20" s="109">
        <f t="shared" ref="H20:S20" si="4">+H21</f>
        <v>4175.62</v>
      </c>
      <c r="I20" s="109">
        <f t="shared" si="4"/>
        <v>4175.62</v>
      </c>
      <c r="J20" s="109">
        <f t="shared" si="4"/>
        <v>4175.62</v>
      </c>
      <c r="K20" s="109">
        <f t="shared" si="4"/>
        <v>4175.62</v>
      </c>
      <c r="L20" s="109">
        <f t="shared" si="4"/>
        <v>4175.62</v>
      </c>
      <c r="M20" s="109">
        <f t="shared" si="4"/>
        <v>4175.62</v>
      </c>
      <c r="N20" s="109">
        <f t="shared" si="4"/>
        <v>4175.62</v>
      </c>
      <c r="O20" s="109">
        <f t="shared" si="4"/>
        <v>4175.62</v>
      </c>
      <c r="P20" s="109">
        <f t="shared" si="4"/>
        <v>4175.62</v>
      </c>
      <c r="Q20" s="109">
        <f t="shared" si="4"/>
        <v>4175.62</v>
      </c>
      <c r="R20" s="109">
        <f t="shared" si="4"/>
        <v>4175.62</v>
      </c>
      <c r="S20" s="109">
        <f t="shared" si="4"/>
        <v>4175.59</v>
      </c>
      <c r="T20" s="135"/>
      <c r="U20" s="135"/>
    </row>
    <row r="21" spans="1:21" s="136" customFormat="1">
      <c r="A21" s="107"/>
      <c r="B21" s="107">
        <v>1</v>
      </c>
      <c r="C21" s="107">
        <v>2</v>
      </c>
      <c r="D21" s="107">
        <v>2</v>
      </c>
      <c r="E21" s="107">
        <v>1</v>
      </c>
      <c r="F21" s="108" t="s">
        <v>9</v>
      </c>
      <c r="G21" s="109">
        <f>SUM(H21:S21)</f>
        <v>50107.41</v>
      </c>
      <c r="H21" s="109">
        <v>4175.62</v>
      </c>
      <c r="I21" s="109">
        <v>4175.62</v>
      </c>
      <c r="J21" s="109">
        <v>4175.62</v>
      </c>
      <c r="K21" s="109">
        <v>4175.62</v>
      </c>
      <c r="L21" s="109">
        <v>4175.62</v>
      </c>
      <c r="M21" s="109">
        <v>4175.62</v>
      </c>
      <c r="N21" s="109">
        <v>4175.62</v>
      </c>
      <c r="O21" s="109">
        <v>4175.62</v>
      </c>
      <c r="P21" s="109">
        <v>4175.62</v>
      </c>
      <c r="Q21" s="109">
        <v>4175.62</v>
      </c>
      <c r="R21" s="109">
        <v>4175.62</v>
      </c>
      <c r="S21" s="109">
        <v>4175.59</v>
      </c>
      <c r="T21" s="135"/>
      <c r="U21" s="135"/>
    </row>
    <row r="22" spans="1:21">
      <c r="A22" s="26"/>
      <c r="B22" s="26"/>
      <c r="C22" s="26"/>
      <c r="D22" s="26"/>
      <c r="E22" s="26"/>
      <c r="F22" s="42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9"/>
      <c r="U22" s="119"/>
    </row>
    <row r="23" spans="1:21" s="18" customFormat="1" ht="18">
      <c r="A23" s="22">
        <v>13</v>
      </c>
      <c r="B23" s="22">
        <v>1</v>
      </c>
      <c r="C23" s="22">
        <v>3</v>
      </c>
      <c r="D23" s="22"/>
      <c r="E23" s="22"/>
      <c r="F23" s="38" t="s">
        <v>88</v>
      </c>
      <c r="G23" s="110">
        <f>+G24</f>
        <v>0</v>
      </c>
      <c r="H23" s="110">
        <f t="shared" ref="H23:S24" si="5">+H24</f>
        <v>0</v>
      </c>
      <c r="I23" s="110">
        <f t="shared" si="5"/>
        <v>0</v>
      </c>
      <c r="J23" s="110">
        <f t="shared" si="5"/>
        <v>0</v>
      </c>
      <c r="K23" s="110">
        <f t="shared" si="5"/>
        <v>0</v>
      </c>
      <c r="L23" s="110">
        <f t="shared" si="5"/>
        <v>0</v>
      </c>
      <c r="M23" s="110">
        <f t="shared" si="5"/>
        <v>0</v>
      </c>
      <c r="N23" s="110">
        <f t="shared" si="5"/>
        <v>0</v>
      </c>
      <c r="O23" s="110">
        <f t="shared" si="5"/>
        <v>0</v>
      </c>
      <c r="P23" s="110">
        <f t="shared" si="5"/>
        <v>0</v>
      </c>
      <c r="Q23" s="110">
        <f t="shared" si="5"/>
        <v>0</v>
      </c>
      <c r="R23" s="110">
        <f t="shared" si="5"/>
        <v>0</v>
      </c>
      <c r="S23" s="110">
        <f t="shared" si="5"/>
        <v>0</v>
      </c>
      <c r="T23" s="117"/>
      <c r="U23" s="117"/>
    </row>
    <row r="24" spans="1:21" ht="18">
      <c r="A24" s="24"/>
      <c r="B24" s="24">
        <v>1</v>
      </c>
      <c r="C24" s="24">
        <v>3</v>
      </c>
      <c r="D24" s="24">
        <v>1</v>
      </c>
      <c r="E24" s="24"/>
      <c r="F24" s="43" t="s">
        <v>88</v>
      </c>
      <c r="G24" s="109">
        <f>+G25</f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109">
        <f t="shared" si="5"/>
        <v>0</v>
      </c>
      <c r="M24" s="109">
        <f t="shared" si="5"/>
        <v>0</v>
      </c>
      <c r="N24" s="109">
        <f t="shared" si="5"/>
        <v>0</v>
      </c>
      <c r="O24" s="109">
        <f t="shared" si="5"/>
        <v>0</v>
      </c>
      <c r="P24" s="109">
        <f t="shared" si="5"/>
        <v>0</v>
      </c>
      <c r="Q24" s="109">
        <f t="shared" si="5"/>
        <v>0</v>
      </c>
      <c r="R24" s="109">
        <f t="shared" si="5"/>
        <v>0</v>
      </c>
      <c r="S24" s="109">
        <f t="shared" si="5"/>
        <v>0</v>
      </c>
    </row>
    <row r="25" spans="1:21" ht="18" hidden="1">
      <c r="A25" s="24"/>
      <c r="B25" s="24">
        <v>1</v>
      </c>
      <c r="C25" s="24">
        <v>3</v>
      </c>
      <c r="D25" s="24">
        <v>1</v>
      </c>
      <c r="E25" s="24">
        <v>1</v>
      </c>
      <c r="F25" s="43" t="s">
        <v>88</v>
      </c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</row>
    <row r="26" spans="1:21">
      <c r="A26" s="26"/>
      <c r="B26" s="26"/>
      <c r="C26" s="26"/>
      <c r="D26" s="26"/>
      <c r="E26" s="26"/>
      <c r="F26" s="44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9"/>
      <c r="U26" s="119"/>
    </row>
    <row r="27" spans="1:21" s="18" customFormat="1">
      <c r="A27" s="22">
        <v>14</v>
      </c>
      <c r="B27" s="22">
        <v>1</v>
      </c>
      <c r="C27" s="22">
        <v>4</v>
      </c>
      <c r="D27" s="22"/>
      <c r="E27" s="22"/>
      <c r="F27" s="38" t="s">
        <v>89</v>
      </c>
      <c r="G27" s="110">
        <f>+G28</f>
        <v>0</v>
      </c>
      <c r="H27" s="110">
        <f t="shared" ref="H27:S28" si="6">+H28</f>
        <v>0</v>
      </c>
      <c r="I27" s="110">
        <f t="shared" si="6"/>
        <v>0</v>
      </c>
      <c r="J27" s="110">
        <f t="shared" si="6"/>
        <v>0</v>
      </c>
      <c r="K27" s="110">
        <f t="shared" si="6"/>
        <v>0</v>
      </c>
      <c r="L27" s="110">
        <f t="shared" si="6"/>
        <v>0</v>
      </c>
      <c r="M27" s="110">
        <f t="shared" si="6"/>
        <v>0</v>
      </c>
      <c r="N27" s="110">
        <f t="shared" si="6"/>
        <v>0</v>
      </c>
      <c r="O27" s="110">
        <f t="shared" si="6"/>
        <v>0</v>
      </c>
      <c r="P27" s="110">
        <f t="shared" si="6"/>
        <v>0</v>
      </c>
      <c r="Q27" s="110">
        <f t="shared" si="6"/>
        <v>0</v>
      </c>
      <c r="R27" s="110">
        <f t="shared" si="6"/>
        <v>0</v>
      </c>
      <c r="S27" s="110">
        <f t="shared" si="6"/>
        <v>0</v>
      </c>
      <c r="T27" s="117"/>
      <c r="U27" s="117"/>
    </row>
    <row r="28" spans="1:21">
      <c r="A28" s="24"/>
      <c r="B28" s="24">
        <v>1</v>
      </c>
      <c r="C28" s="24">
        <v>4</v>
      </c>
      <c r="D28" s="24">
        <v>1</v>
      </c>
      <c r="E28" s="24"/>
      <c r="F28" s="43" t="s">
        <v>89</v>
      </c>
      <c r="G28" s="109">
        <f>+G29</f>
        <v>0</v>
      </c>
      <c r="H28" s="109">
        <f t="shared" si="6"/>
        <v>0</v>
      </c>
      <c r="I28" s="109">
        <f t="shared" si="6"/>
        <v>0</v>
      </c>
      <c r="J28" s="109">
        <f t="shared" si="6"/>
        <v>0</v>
      </c>
      <c r="K28" s="109">
        <f t="shared" si="6"/>
        <v>0</v>
      </c>
      <c r="L28" s="109">
        <f t="shared" si="6"/>
        <v>0</v>
      </c>
      <c r="M28" s="109">
        <f t="shared" si="6"/>
        <v>0</v>
      </c>
      <c r="N28" s="109">
        <f t="shared" si="6"/>
        <v>0</v>
      </c>
      <c r="O28" s="109">
        <f t="shared" si="6"/>
        <v>0</v>
      </c>
      <c r="P28" s="109">
        <f t="shared" si="6"/>
        <v>0</v>
      </c>
      <c r="Q28" s="109">
        <f t="shared" si="6"/>
        <v>0</v>
      </c>
      <c r="R28" s="109">
        <f t="shared" si="6"/>
        <v>0</v>
      </c>
      <c r="S28" s="109">
        <f t="shared" si="6"/>
        <v>0</v>
      </c>
    </row>
    <row r="29" spans="1:21" hidden="1">
      <c r="A29" s="24"/>
      <c r="B29" s="24">
        <v>1</v>
      </c>
      <c r="C29" s="24">
        <v>4</v>
      </c>
      <c r="D29" s="24">
        <v>1</v>
      </c>
      <c r="E29" s="24">
        <v>1</v>
      </c>
      <c r="F29" s="43" t="s">
        <v>89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</row>
    <row r="30" spans="1:21">
      <c r="A30" s="26"/>
      <c r="B30" s="26"/>
      <c r="C30" s="26"/>
      <c r="D30" s="26"/>
      <c r="E30" s="26"/>
      <c r="F30" s="44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9"/>
      <c r="U30" s="119"/>
    </row>
    <row r="31" spans="1:21" s="18" customFormat="1" ht="18">
      <c r="A31" s="22">
        <v>15</v>
      </c>
      <c r="B31" s="22">
        <v>1</v>
      </c>
      <c r="C31" s="22">
        <v>5</v>
      </c>
      <c r="D31" s="22"/>
      <c r="E31" s="22"/>
      <c r="F31" s="38" t="s">
        <v>90</v>
      </c>
      <c r="G31" s="110">
        <f>+G32</f>
        <v>0</v>
      </c>
      <c r="H31" s="110">
        <f t="shared" ref="H31:S32" si="7">+H32</f>
        <v>0</v>
      </c>
      <c r="I31" s="110">
        <f t="shared" si="7"/>
        <v>0</v>
      </c>
      <c r="J31" s="110">
        <f t="shared" si="7"/>
        <v>0</v>
      </c>
      <c r="K31" s="110">
        <f t="shared" si="7"/>
        <v>0</v>
      </c>
      <c r="L31" s="110">
        <f t="shared" si="7"/>
        <v>0</v>
      </c>
      <c r="M31" s="110">
        <f t="shared" si="7"/>
        <v>0</v>
      </c>
      <c r="N31" s="110">
        <f t="shared" si="7"/>
        <v>0</v>
      </c>
      <c r="O31" s="110">
        <f t="shared" si="7"/>
        <v>0</v>
      </c>
      <c r="P31" s="110">
        <f t="shared" si="7"/>
        <v>0</v>
      </c>
      <c r="Q31" s="110">
        <f t="shared" si="7"/>
        <v>0</v>
      </c>
      <c r="R31" s="110">
        <f t="shared" si="7"/>
        <v>0</v>
      </c>
      <c r="S31" s="110">
        <f t="shared" si="7"/>
        <v>0</v>
      </c>
      <c r="T31" s="117"/>
      <c r="U31" s="117"/>
    </row>
    <row r="32" spans="1:21" ht="18">
      <c r="A32" s="24"/>
      <c r="B32" s="24">
        <v>1</v>
      </c>
      <c r="C32" s="24">
        <v>5</v>
      </c>
      <c r="D32" s="24">
        <v>1</v>
      </c>
      <c r="E32" s="24"/>
      <c r="F32" s="43" t="s">
        <v>90</v>
      </c>
      <c r="G32" s="109">
        <f>+G33</f>
        <v>0</v>
      </c>
      <c r="H32" s="109">
        <f t="shared" si="7"/>
        <v>0</v>
      </c>
      <c r="I32" s="109">
        <f t="shared" si="7"/>
        <v>0</v>
      </c>
      <c r="J32" s="109">
        <f t="shared" si="7"/>
        <v>0</v>
      </c>
      <c r="K32" s="109">
        <f t="shared" si="7"/>
        <v>0</v>
      </c>
      <c r="L32" s="109">
        <f t="shared" si="7"/>
        <v>0</v>
      </c>
      <c r="M32" s="109">
        <f t="shared" si="7"/>
        <v>0</v>
      </c>
      <c r="N32" s="109">
        <f t="shared" si="7"/>
        <v>0</v>
      </c>
      <c r="O32" s="109">
        <f t="shared" si="7"/>
        <v>0</v>
      </c>
      <c r="P32" s="109">
        <f t="shared" si="7"/>
        <v>0</v>
      </c>
      <c r="Q32" s="109">
        <f t="shared" si="7"/>
        <v>0</v>
      </c>
      <c r="R32" s="109">
        <f t="shared" si="7"/>
        <v>0</v>
      </c>
      <c r="S32" s="109">
        <f t="shared" si="7"/>
        <v>0</v>
      </c>
    </row>
    <row r="33" spans="1:21" ht="18" hidden="1">
      <c r="A33" s="24"/>
      <c r="B33" s="24">
        <v>1</v>
      </c>
      <c r="C33" s="24">
        <v>5</v>
      </c>
      <c r="D33" s="24">
        <v>1</v>
      </c>
      <c r="E33" s="24">
        <v>1</v>
      </c>
      <c r="F33" s="43" t="s">
        <v>90</v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</row>
    <row r="34" spans="1:21">
      <c r="A34" s="26"/>
      <c r="B34" s="26"/>
      <c r="C34" s="26"/>
      <c r="D34" s="26"/>
      <c r="E34" s="26"/>
      <c r="F34" s="44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9"/>
      <c r="U34" s="119"/>
    </row>
    <row r="35" spans="1:21" s="18" customFormat="1">
      <c r="A35" s="22">
        <v>16</v>
      </c>
      <c r="B35" s="22">
        <v>1</v>
      </c>
      <c r="C35" s="22">
        <v>6</v>
      </c>
      <c r="D35" s="22"/>
      <c r="E35" s="22"/>
      <c r="F35" s="38" t="s">
        <v>91</v>
      </c>
      <c r="G35" s="110">
        <f>+G36</f>
        <v>0</v>
      </c>
      <c r="H35" s="110">
        <f t="shared" ref="H35:S36" si="8">+H36</f>
        <v>0</v>
      </c>
      <c r="I35" s="110">
        <f t="shared" si="8"/>
        <v>0</v>
      </c>
      <c r="J35" s="110">
        <f t="shared" si="8"/>
        <v>0</v>
      </c>
      <c r="K35" s="110">
        <f t="shared" si="8"/>
        <v>0</v>
      </c>
      <c r="L35" s="110">
        <f t="shared" si="8"/>
        <v>0</v>
      </c>
      <c r="M35" s="110">
        <f t="shared" si="8"/>
        <v>0</v>
      </c>
      <c r="N35" s="110">
        <f t="shared" si="8"/>
        <v>0</v>
      </c>
      <c r="O35" s="110">
        <f t="shared" si="8"/>
        <v>0</v>
      </c>
      <c r="P35" s="110">
        <f t="shared" si="8"/>
        <v>0</v>
      </c>
      <c r="Q35" s="110">
        <f t="shared" si="8"/>
        <v>0</v>
      </c>
      <c r="R35" s="110">
        <f t="shared" si="8"/>
        <v>0</v>
      </c>
      <c r="S35" s="110">
        <f t="shared" si="8"/>
        <v>0</v>
      </c>
      <c r="T35" s="117"/>
      <c r="U35" s="117"/>
    </row>
    <row r="36" spans="1:21">
      <c r="A36" s="24"/>
      <c r="B36" s="24">
        <v>1</v>
      </c>
      <c r="C36" s="24">
        <v>6</v>
      </c>
      <c r="D36" s="24">
        <v>1</v>
      </c>
      <c r="E36" s="24"/>
      <c r="F36" s="43" t="s">
        <v>91</v>
      </c>
      <c r="G36" s="109">
        <f>+G37</f>
        <v>0</v>
      </c>
      <c r="H36" s="109">
        <f t="shared" si="8"/>
        <v>0</v>
      </c>
      <c r="I36" s="109">
        <f t="shared" si="8"/>
        <v>0</v>
      </c>
      <c r="J36" s="109">
        <f t="shared" si="8"/>
        <v>0</v>
      </c>
      <c r="K36" s="109">
        <f t="shared" si="8"/>
        <v>0</v>
      </c>
      <c r="L36" s="109">
        <f t="shared" si="8"/>
        <v>0</v>
      </c>
      <c r="M36" s="109">
        <f t="shared" si="8"/>
        <v>0</v>
      </c>
      <c r="N36" s="109">
        <f t="shared" si="8"/>
        <v>0</v>
      </c>
      <c r="O36" s="109">
        <f t="shared" si="8"/>
        <v>0</v>
      </c>
      <c r="P36" s="109">
        <f t="shared" si="8"/>
        <v>0</v>
      </c>
      <c r="Q36" s="109">
        <f t="shared" si="8"/>
        <v>0</v>
      </c>
      <c r="R36" s="109">
        <f t="shared" si="8"/>
        <v>0</v>
      </c>
      <c r="S36" s="109">
        <f t="shared" si="8"/>
        <v>0</v>
      </c>
    </row>
    <row r="37" spans="1:21">
      <c r="A37" s="24"/>
      <c r="B37" s="24">
        <v>1</v>
      </c>
      <c r="C37" s="24">
        <v>6</v>
      </c>
      <c r="D37" s="24">
        <v>1</v>
      </c>
      <c r="E37" s="24">
        <v>1</v>
      </c>
      <c r="F37" s="43" t="s">
        <v>91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</row>
    <row r="38" spans="1:21">
      <c r="A38" s="26"/>
      <c r="B38" s="26"/>
      <c r="C38" s="26"/>
      <c r="D38" s="26"/>
      <c r="E38" s="26"/>
      <c r="F38" s="44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9"/>
      <c r="U38" s="119"/>
    </row>
    <row r="39" spans="1:21" s="141" customFormat="1">
      <c r="A39" s="138">
        <v>17</v>
      </c>
      <c r="B39" s="138">
        <v>1</v>
      </c>
      <c r="C39" s="138">
        <v>7</v>
      </c>
      <c r="D39" s="138"/>
      <c r="E39" s="138"/>
      <c r="F39" s="139" t="s">
        <v>92</v>
      </c>
      <c r="G39" s="110">
        <f>+G40+G43+G46</f>
        <v>127864.16999999998</v>
      </c>
      <c r="H39" s="110">
        <f t="shared" ref="H39:S39" si="9">+H40+H43+H46</f>
        <v>10655.36</v>
      </c>
      <c r="I39" s="110">
        <f t="shared" si="9"/>
        <v>10655.36</v>
      </c>
      <c r="J39" s="110">
        <f t="shared" si="9"/>
        <v>10655.36</v>
      </c>
      <c r="K39" s="110">
        <f t="shared" si="9"/>
        <v>10655.36</v>
      </c>
      <c r="L39" s="110">
        <f t="shared" si="9"/>
        <v>10655.36</v>
      </c>
      <c r="M39" s="110">
        <f t="shared" si="9"/>
        <v>10655.36</v>
      </c>
      <c r="N39" s="110">
        <f t="shared" si="9"/>
        <v>10655.36</v>
      </c>
      <c r="O39" s="110">
        <f t="shared" si="9"/>
        <v>10655.36</v>
      </c>
      <c r="P39" s="110">
        <f t="shared" si="9"/>
        <v>10655.36</v>
      </c>
      <c r="Q39" s="110">
        <f t="shared" si="9"/>
        <v>10655.36</v>
      </c>
      <c r="R39" s="110">
        <f t="shared" si="9"/>
        <v>10655.36</v>
      </c>
      <c r="S39" s="110">
        <f t="shared" si="9"/>
        <v>10655.21</v>
      </c>
      <c r="T39" s="140"/>
      <c r="U39" s="140"/>
    </row>
    <row r="40" spans="1:21" s="136" customFormat="1">
      <c r="A40" s="107"/>
      <c r="B40" s="107">
        <v>1</v>
      </c>
      <c r="C40" s="107">
        <v>7</v>
      </c>
      <c r="D40" s="107">
        <v>1</v>
      </c>
      <c r="E40" s="107"/>
      <c r="F40" s="108" t="s">
        <v>28</v>
      </c>
      <c r="G40" s="109">
        <f>+G41+G42</f>
        <v>51136.390000000007</v>
      </c>
      <c r="H40" s="109">
        <f t="shared" ref="H40:S40" si="10">+H41+H42</f>
        <v>4261.37</v>
      </c>
      <c r="I40" s="109">
        <f t="shared" si="10"/>
        <v>4261.37</v>
      </c>
      <c r="J40" s="109">
        <f t="shared" si="10"/>
        <v>4261.37</v>
      </c>
      <c r="K40" s="109">
        <f t="shared" si="10"/>
        <v>4261.37</v>
      </c>
      <c r="L40" s="109">
        <f t="shared" si="10"/>
        <v>4261.37</v>
      </c>
      <c r="M40" s="109">
        <f t="shared" si="10"/>
        <v>4261.37</v>
      </c>
      <c r="N40" s="109">
        <f t="shared" si="10"/>
        <v>4261.37</v>
      </c>
      <c r="O40" s="109">
        <f t="shared" si="10"/>
        <v>4261.37</v>
      </c>
      <c r="P40" s="109">
        <f t="shared" si="10"/>
        <v>4261.37</v>
      </c>
      <c r="Q40" s="109">
        <f t="shared" si="10"/>
        <v>4261.37</v>
      </c>
      <c r="R40" s="109">
        <f t="shared" si="10"/>
        <v>4261.37</v>
      </c>
      <c r="S40" s="109">
        <f t="shared" si="10"/>
        <v>4261.32</v>
      </c>
      <c r="T40" s="135"/>
      <c r="U40" s="135"/>
    </row>
    <row r="41" spans="1:21" s="136" customFormat="1">
      <c r="A41" s="107"/>
      <c r="B41" s="107">
        <v>1</v>
      </c>
      <c r="C41" s="107">
        <v>7</v>
      </c>
      <c r="D41" s="107">
        <v>1</v>
      </c>
      <c r="E41" s="107">
        <v>1</v>
      </c>
      <c r="F41" s="108" t="s">
        <v>161</v>
      </c>
      <c r="G41" s="109">
        <f>SUM(H41:S41)</f>
        <v>51136.390000000007</v>
      </c>
      <c r="H41" s="109">
        <v>4261.37</v>
      </c>
      <c r="I41" s="109">
        <v>4261.37</v>
      </c>
      <c r="J41" s="109">
        <v>4261.37</v>
      </c>
      <c r="K41" s="109">
        <v>4261.37</v>
      </c>
      <c r="L41" s="109">
        <v>4261.37</v>
      </c>
      <c r="M41" s="109">
        <v>4261.37</v>
      </c>
      <c r="N41" s="109">
        <v>4261.37</v>
      </c>
      <c r="O41" s="109">
        <v>4261.37</v>
      </c>
      <c r="P41" s="109">
        <v>4261.37</v>
      </c>
      <c r="Q41" s="109">
        <v>4261.37</v>
      </c>
      <c r="R41" s="109">
        <v>4261.37</v>
      </c>
      <c r="S41" s="109">
        <v>4261.32</v>
      </c>
      <c r="T41" s="135"/>
      <c r="U41" s="135"/>
    </row>
    <row r="42" spans="1:21" s="136" customFormat="1" hidden="1">
      <c r="A42" s="107"/>
      <c r="B42" s="107">
        <v>1</v>
      </c>
      <c r="C42" s="107">
        <v>7</v>
      </c>
      <c r="D42" s="107">
        <v>1</v>
      </c>
      <c r="E42" s="107">
        <v>2</v>
      </c>
      <c r="F42" s="108" t="s">
        <v>162</v>
      </c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35"/>
      <c r="U42" s="135"/>
    </row>
    <row r="43" spans="1:21" s="136" customFormat="1">
      <c r="A43" s="107"/>
      <c r="B43" s="107">
        <v>1</v>
      </c>
      <c r="C43" s="107">
        <v>7</v>
      </c>
      <c r="D43" s="107">
        <v>2</v>
      </c>
      <c r="E43" s="107"/>
      <c r="F43" s="142" t="s">
        <v>29</v>
      </c>
      <c r="G43" s="109">
        <f>+G44+G45</f>
        <v>76727.779999999984</v>
      </c>
      <c r="H43" s="109">
        <f t="shared" ref="H43:S43" si="11">+H44+H45</f>
        <v>6393.99</v>
      </c>
      <c r="I43" s="109">
        <f t="shared" si="11"/>
        <v>6393.99</v>
      </c>
      <c r="J43" s="109">
        <f t="shared" si="11"/>
        <v>6393.99</v>
      </c>
      <c r="K43" s="109">
        <f t="shared" si="11"/>
        <v>6393.99</v>
      </c>
      <c r="L43" s="109">
        <f t="shared" si="11"/>
        <v>6393.99</v>
      </c>
      <c r="M43" s="109">
        <f>+M44+M45</f>
        <v>6393.99</v>
      </c>
      <c r="N43" s="109">
        <f t="shared" si="11"/>
        <v>6393.99</v>
      </c>
      <c r="O43" s="109">
        <f t="shared" si="11"/>
        <v>6393.99</v>
      </c>
      <c r="P43" s="109">
        <f t="shared" si="11"/>
        <v>6393.99</v>
      </c>
      <c r="Q43" s="109">
        <f t="shared" si="11"/>
        <v>6393.99</v>
      </c>
      <c r="R43" s="109">
        <f t="shared" si="11"/>
        <v>6393.99</v>
      </c>
      <c r="S43" s="109">
        <f t="shared" si="11"/>
        <v>6393.89</v>
      </c>
      <c r="T43" s="135"/>
      <c r="U43" s="135"/>
    </row>
    <row r="44" spans="1:21">
      <c r="A44" s="24"/>
      <c r="B44" s="24">
        <v>1</v>
      </c>
      <c r="C44" s="24">
        <v>7</v>
      </c>
      <c r="D44" s="24">
        <v>2</v>
      </c>
      <c r="E44" s="24">
        <v>1</v>
      </c>
      <c r="F44" s="41" t="s">
        <v>164</v>
      </c>
      <c r="G44" s="109">
        <f>SUM(H44:S44)</f>
        <v>76727.779999999984</v>
      </c>
      <c r="H44" s="109">
        <v>6393.99</v>
      </c>
      <c r="I44" s="109">
        <v>6393.99</v>
      </c>
      <c r="J44" s="109">
        <v>6393.99</v>
      </c>
      <c r="K44" s="109">
        <v>6393.99</v>
      </c>
      <c r="L44" s="109">
        <v>6393.99</v>
      </c>
      <c r="M44" s="109">
        <v>6393.99</v>
      </c>
      <c r="N44" s="109">
        <v>6393.99</v>
      </c>
      <c r="O44" s="109">
        <v>6393.99</v>
      </c>
      <c r="P44" s="109">
        <v>6393.99</v>
      </c>
      <c r="Q44" s="109">
        <v>6393.99</v>
      </c>
      <c r="R44" s="109">
        <v>6393.99</v>
      </c>
      <c r="S44" s="109">
        <v>6393.89</v>
      </c>
    </row>
    <row r="45" spans="1:21" hidden="1">
      <c r="A45" s="24"/>
      <c r="B45" s="24">
        <v>1</v>
      </c>
      <c r="C45" s="24">
        <v>7</v>
      </c>
      <c r="D45" s="24">
        <v>2</v>
      </c>
      <c r="E45" s="24">
        <v>2</v>
      </c>
      <c r="F45" s="41" t="s">
        <v>163</v>
      </c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21">
      <c r="A46" s="24"/>
      <c r="B46" s="24">
        <v>1</v>
      </c>
      <c r="C46" s="24">
        <v>7</v>
      </c>
      <c r="D46" s="24">
        <v>3</v>
      </c>
      <c r="E46" s="24"/>
      <c r="F46" s="41" t="s">
        <v>84</v>
      </c>
      <c r="G46" s="109">
        <f>+G47+G48</f>
        <v>0</v>
      </c>
      <c r="H46" s="109">
        <f t="shared" ref="H46:S46" si="12">+H47+H48</f>
        <v>0</v>
      </c>
      <c r="I46" s="109">
        <f t="shared" si="12"/>
        <v>0</v>
      </c>
      <c r="J46" s="109">
        <f t="shared" si="12"/>
        <v>0</v>
      </c>
      <c r="K46" s="109">
        <f t="shared" si="12"/>
        <v>0</v>
      </c>
      <c r="L46" s="109">
        <f t="shared" si="12"/>
        <v>0</v>
      </c>
      <c r="M46" s="109">
        <f t="shared" si="12"/>
        <v>0</v>
      </c>
      <c r="N46" s="109">
        <f t="shared" si="12"/>
        <v>0</v>
      </c>
      <c r="O46" s="109">
        <f t="shared" si="12"/>
        <v>0</v>
      </c>
      <c r="P46" s="109">
        <f t="shared" si="12"/>
        <v>0</v>
      </c>
      <c r="Q46" s="109">
        <f t="shared" si="12"/>
        <v>0</v>
      </c>
      <c r="R46" s="109">
        <f t="shared" si="12"/>
        <v>0</v>
      </c>
      <c r="S46" s="109">
        <f t="shared" si="12"/>
        <v>0</v>
      </c>
    </row>
    <row r="47" spans="1:21" hidden="1">
      <c r="A47" s="24"/>
      <c r="B47" s="24">
        <v>1</v>
      </c>
      <c r="C47" s="24">
        <v>7</v>
      </c>
      <c r="D47" s="24">
        <v>3</v>
      </c>
      <c r="E47" s="24">
        <v>1</v>
      </c>
      <c r="F47" s="41" t="s">
        <v>166</v>
      </c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1:21" hidden="1">
      <c r="A48" s="24"/>
      <c r="B48" s="24">
        <v>1</v>
      </c>
      <c r="C48" s="24">
        <v>7</v>
      </c>
      <c r="D48" s="24">
        <v>3</v>
      </c>
      <c r="E48" s="24">
        <v>2</v>
      </c>
      <c r="F48" s="41" t="s">
        <v>165</v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  <row r="49" spans="1:21">
      <c r="A49" s="26"/>
      <c r="B49" s="26"/>
      <c r="C49" s="26"/>
      <c r="D49" s="26"/>
      <c r="E49" s="26"/>
      <c r="F49" s="42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9"/>
      <c r="U49" s="119"/>
    </row>
    <row r="50" spans="1:21" s="18" customFormat="1">
      <c r="A50" s="22">
        <v>18</v>
      </c>
      <c r="B50" s="22">
        <v>1</v>
      </c>
      <c r="C50" s="22">
        <v>8</v>
      </c>
      <c r="D50" s="22"/>
      <c r="E50" s="22"/>
      <c r="F50" s="38" t="s">
        <v>93</v>
      </c>
      <c r="G50" s="110">
        <f>+G51+G52</f>
        <v>0</v>
      </c>
      <c r="H50" s="110">
        <f t="shared" ref="H50:S50" si="13">+H51+H52</f>
        <v>0</v>
      </c>
      <c r="I50" s="110">
        <f t="shared" si="13"/>
        <v>0</v>
      </c>
      <c r="J50" s="110">
        <f t="shared" si="13"/>
        <v>0</v>
      </c>
      <c r="K50" s="110">
        <f t="shared" si="13"/>
        <v>0</v>
      </c>
      <c r="L50" s="110">
        <f t="shared" si="13"/>
        <v>0</v>
      </c>
      <c r="M50" s="110">
        <f t="shared" si="13"/>
        <v>0</v>
      </c>
      <c r="N50" s="110">
        <f t="shared" si="13"/>
        <v>0</v>
      </c>
      <c r="O50" s="110">
        <f t="shared" si="13"/>
        <v>0</v>
      </c>
      <c r="P50" s="110">
        <f t="shared" si="13"/>
        <v>0</v>
      </c>
      <c r="Q50" s="110">
        <f t="shared" si="13"/>
        <v>0</v>
      </c>
      <c r="R50" s="110">
        <f t="shared" si="13"/>
        <v>0</v>
      </c>
      <c r="S50" s="110">
        <f t="shared" si="13"/>
        <v>0</v>
      </c>
      <c r="T50" s="117"/>
      <c r="U50" s="117"/>
    </row>
    <row r="51" spans="1:21">
      <c r="A51" s="24"/>
      <c r="B51" s="24">
        <v>1</v>
      </c>
      <c r="C51" s="24">
        <v>8</v>
      </c>
      <c r="D51" s="24">
        <v>1</v>
      </c>
      <c r="E51" s="24"/>
      <c r="F51" s="43" t="s">
        <v>93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</row>
    <row r="52" spans="1:21" hidden="1">
      <c r="A52" s="24"/>
      <c r="B52" s="24">
        <v>1</v>
      </c>
      <c r="C52" s="24">
        <v>8</v>
      </c>
      <c r="D52" s="24">
        <v>1</v>
      </c>
      <c r="E52" s="24">
        <v>1</v>
      </c>
      <c r="F52" s="43" t="s">
        <v>93</v>
      </c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21">
      <c r="A53" s="26"/>
      <c r="B53" s="26"/>
      <c r="C53" s="26"/>
      <c r="D53" s="26"/>
      <c r="E53" s="26"/>
      <c r="F53" s="44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9"/>
      <c r="U53" s="119"/>
    </row>
    <row r="54" spans="1:21" s="18" customFormat="1" ht="18">
      <c r="A54" s="22">
        <v>19</v>
      </c>
      <c r="B54" s="22">
        <v>1</v>
      </c>
      <c r="C54" s="22">
        <v>9</v>
      </c>
      <c r="D54" s="22"/>
      <c r="E54" s="22"/>
      <c r="F54" s="38" t="s">
        <v>94</v>
      </c>
      <c r="G54" s="110">
        <f>+G55</f>
        <v>0</v>
      </c>
      <c r="H54" s="110">
        <f t="shared" ref="H54:S55" si="14">+H55</f>
        <v>0</v>
      </c>
      <c r="I54" s="110">
        <f t="shared" si="14"/>
        <v>0</v>
      </c>
      <c r="J54" s="110">
        <f t="shared" si="14"/>
        <v>0</v>
      </c>
      <c r="K54" s="110">
        <f t="shared" si="14"/>
        <v>0</v>
      </c>
      <c r="L54" s="110">
        <f t="shared" si="14"/>
        <v>0</v>
      </c>
      <c r="M54" s="110">
        <f t="shared" si="14"/>
        <v>0</v>
      </c>
      <c r="N54" s="110">
        <f t="shared" si="14"/>
        <v>0</v>
      </c>
      <c r="O54" s="110">
        <f t="shared" si="14"/>
        <v>0</v>
      </c>
      <c r="P54" s="110">
        <f t="shared" si="14"/>
        <v>0</v>
      </c>
      <c r="Q54" s="110">
        <f t="shared" si="14"/>
        <v>0</v>
      </c>
      <c r="R54" s="110">
        <f t="shared" si="14"/>
        <v>0</v>
      </c>
      <c r="S54" s="110">
        <f t="shared" si="14"/>
        <v>0</v>
      </c>
      <c r="T54" s="117"/>
      <c r="U54" s="117"/>
    </row>
    <row r="55" spans="1:21" ht="18">
      <c r="A55" s="24"/>
      <c r="B55" s="24">
        <v>1</v>
      </c>
      <c r="C55" s="24">
        <v>9</v>
      </c>
      <c r="D55" s="24">
        <v>1</v>
      </c>
      <c r="E55" s="24"/>
      <c r="F55" s="43" t="s">
        <v>94</v>
      </c>
      <c r="G55" s="109">
        <f>+G56</f>
        <v>0</v>
      </c>
      <c r="H55" s="109">
        <f t="shared" si="14"/>
        <v>0</v>
      </c>
      <c r="I55" s="109">
        <f t="shared" si="14"/>
        <v>0</v>
      </c>
      <c r="J55" s="109">
        <f t="shared" si="14"/>
        <v>0</v>
      </c>
      <c r="K55" s="109">
        <f t="shared" si="14"/>
        <v>0</v>
      </c>
      <c r="L55" s="109">
        <f t="shared" si="14"/>
        <v>0</v>
      </c>
      <c r="M55" s="109">
        <f t="shared" si="14"/>
        <v>0</v>
      </c>
      <c r="N55" s="109">
        <f t="shared" si="14"/>
        <v>0</v>
      </c>
      <c r="O55" s="109">
        <f t="shared" si="14"/>
        <v>0</v>
      </c>
      <c r="P55" s="109">
        <f t="shared" si="14"/>
        <v>0</v>
      </c>
      <c r="Q55" s="109">
        <f t="shared" si="14"/>
        <v>0</v>
      </c>
      <c r="R55" s="109">
        <f t="shared" si="14"/>
        <v>0</v>
      </c>
      <c r="S55" s="109">
        <f t="shared" si="14"/>
        <v>0</v>
      </c>
    </row>
    <row r="56" spans="1:21" ht="18" hidden="1">
      <c r="A56" s="24"/>
      <c r="B56" s="24">
        <v>1</v>
      </c>
      <c r="C56" s="24">
        <v>9</v>
      </c>
      <c r="D56" s="24">
        <v>1</v>
      </c>
      <c r="E56" s="24">
        <v>1</v>
      </c>
      <c r="F56" s="43" t="s">
        <v>94</v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</row>
    <row r="57" spans="1:21">
      <c r="A57" s="26" t="s">
        <v>6</v>
      </c>
      <c r="B57" s="26"/>
      <c r="C57" s="26"/>
      <c r="D57" s="26"/>
      <c r="E57" s="26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9"/>
      <c r="U57" s="119"/>
    </row>
    <row r="58" spans="1:21" s="18" customFormat="1" ht="18">
      <c r="A58" s="22">
        <v>2</v>
      </c>
      <c r="B58" s="22">
        <v>2</v>
      </c>
      <c r="C58" s="22"/>
      <c r="D58" s="22"/>
      <c r="E58" s="22"/>
      <c r="F58" s="59" t="s">
        <v>95</v>
      </c>
      <c r="G58" s="60">
        <f>+G60+G64+G68+G72+G76</f>
        <v>0</v>
      </c>
      <c r="H58" s="60">
        <f t="shared" ref="H58:S58" si="15">+H60+H64+H68+H72+H76</f>
        <v>0</v>
      </c>
      <c r="I58" s="60">
        <f t="shared" si="15"/>
        <v>0</v>
      </c>
      <c r="J58" s="60">
        <f t="shared" si="15"/>
        <v>0</v>
      </c>
      <c r="K58" s="60">
        <f t="shared" si="15"/>
        <v>0</v>
      </c>
      <c r="L58" s="60">
        <f t="shared" si="15"/>
        <v>0</v>
      </c>
      <c r="M58" s="60">
        <f t="shared" si="15"/>
        <v>0</v>
      </c>
      <c r="N58" s="60">
        <f t="shared" si="15"/>
        <v>0</v>
      </c>
      <c r="O58" s="60">
        <f t="shared" si="15"/>
        <v>0</v>
      </c>
      <c r="P58" s="60">
        <f t="shared" si="15"/>
        <v>0</v>
      </c>
      <c r="Q58" s="60">
        <f t="shared" si="15"/>
        <v>0</v>
      </c>
      <c r="R58" s="60">
        <f t="shared" si="15"/>
        <v>0</v>
      </c>
      <c r="S58" s="60">
        <f t="shared" si="15"/>
        <v>0</v>
      </c>
      <c r="T58" s="117"/>
      <c r="U58" s="117"/>
    </row>
    <row r="59" spans="1:21" s="18" customFormat="1">
      <c r="A59" s="19"/>
      <c r="B59" s="19"/>
      <c r="C59" s="19"/>
      <c r="D59" s="19"/>
      <c r="E59" s="19"/>
      <c r="F59" s="37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8"/>
      <c r="U59" s="118"/>
    </row>
    <row r="60" spans="1:21" s="18" customFormat="1" ht="18">
      <c r="A60" s="22">
        <v>21</v>
      </c>
      <c r="B60" s="22">
        <v>2</v>
      </c>
      <c r="C60" s="22">
        <v>1</v>
      </c>
      <c r="D60" s="22"/>
      <c r="E60" s="22"/>
      <c r="F60" s="38" t="s">
        <v>96</v>
      </c>
      <c r="G60" s="110">
        <f>+G61</f>
        <v>0</v>
      </c>
      <c r="H60" s="110">
        <f t="shared" ref="H60:S61" si="16">+H61</f>
        <v>0</v>
      </c>
      <c r="I60" s="110">
        <f t="shared" si="16"/>
        <v>0</v>
      </c>
      <c r="J60" s="110">
        <f t="shared" si="16"/>
        <v>0</v>
      </c>
      <c r="K60" s="110">
        <f t="shared" si="16"/>
        <v>0</v>
      </c>
      <c r="L60" s="110">
        <f t="shared" si="16"/>
        <v>0</v>
      </c>
      <c r="M60" s="110">
        <f t="shared" si="16"/>
        <v>0</v>
      </c>
      <c r="N60" s="110">
        <f t="shared" si="16"/>
        <v>0</v>
      </c>
      <c r="O60" s="110">
        <f t="shared" si="16"/>
        <v>0</v>
      </c>
      <c r="P60" s="110">
        <f t="shared" si="16"/>
        <v>0</v>
      </c>
      <c r="Q60" s="110">
        <f t="shared" si="16"/>
        <v>0</v>
      </c>
      <c r="R60" s="110">
        <f t="shared" si="16"/>
        <v>0</v>
      </c>
      <c r="S60" s="110">
        <f t="shared" si="16"/>
        <v>0</v>
      </c>
      <c r="T60" s="117"/>
      <c r="U60" s="117"/>
    </row>
    <row r="61" spans="1:21">
      <c r="A61" s="24"/>
      <c r="B61" s="24">
        <v>2</v>
      </c>
      <c r="C61" s="24">
        <v>1</v>
      </c>
      <c r="D61" s="24">
        <v>1</v>
      </c>
      <c r="E61" s="24"/>
      <c r="F61" s="43" t="s">
        <v>96</v>
      </c>
      <c r="G61" s="109">
        <f>+G62</f>
        <v>0</v>
      </c>
      <c r="H61" s="109">
        <f t="shared" si="16"/>
        <v>0</v>
      </c>
      <c r="I61" s="109">
        <f t="shared" si="16"/>
        <v>0</v>
      </c>
      <c r="J61" s="109">
        <f t="shared" si="16"/>
        <v>0</v>
      </c>
      <c r="K61" s="109">
        <f t="shared" si="16"/>
        <v>0</v>
      </c>
      <c r="L61" s="109">
        <f t="shared" si="16"/>
        <v>0</v>
      </c>
      <c r="M61" s="109">
        <f t="shared" si="16"/>
        <v>0</v>
      </c>
      <c r="N61" s="109">
        <f t="shared" si="16"/>
        <v>0</v>
      </c>
      <c r="O61" s="109">
        <f t="shared" si="16"/>
        <v>0</v>
      </c>
      <c r="P61" s="109">
        <f t="shared" si="16"/>
        <v>0</v>
      </c>
      <c r="Q61" s="109">
        <f t="shared" si="16"/>
        <v>0</v>
      </c>
      <c r="R61" s="109">
        <f t="shared" si="16"/>
        <v>0</v>
      </c>
      <c r="S61" s="109">
        <f t="shared" si="16"/>
        <v>0</v>
      </c>
    </row>
    <row r="62" spans="1:21" hidden="1">
      <c r="A62" s="24"/>
      <c r="B62" s="24">
        <v>2</v>
      </c>
      <c r="C62" s="24">
        <v>1</v>
      </c>
      <c r="D62" s="24">
        <v>1</v>
      </c>
      <c r="E62" s="24">
        <v>1</v>
      </c>
      <c r="F62" s="43" t="s">
        <v>96</v>
      </c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</row>
    <row r="63" spans="1:21">
      <c r="A63" s="26"/>
      <c r="B63" s="26"/>
      <c r="C63" s="26"/>
      <c r="D63" s="26"/>
      <c r="E63" s="26"/>
      <c r="F63" s="44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9"/>
      <c r="U63" s="119"/>
    </row>
    <row r="64" spans="1:21" s="18" customFormat="1">
      <c r="A64" s="22">
        <v>22</v>
      </c>
      <c r="B64" s="22">
        <v>2</v>
      </c>
      <c r="C64" s="22">
        <v>2</v>
      </c>
      <c r="D64" s="22"/>
      <c r="E64" s="22"/>
      <c r="F64" s="38" t="s">
        <v>97</v>
      </c>
      <c r="G64" s="110">
        <f>+G65</f>
        <v>0</v>
      </c>
      <c r="H64" s="110">
        <f t="shared" ref="H64:S65" si="17">+H65</f>
        <v>0</v>
      </c>
      <c r="I64" s="110">
        <f t="shared" si="17"/>
        <v>0</v>
      </c>
      <c r="J64" s="110">
        <f t="shared" si="17"/>
        <v>0</v>
      </c>
      <c r="K64" s="110">
        <f t="shared" si="17"/>
        <v>0</v>
      </c>
      <c r="L64" s="110">
        <f t="shared" si="17"/>
        <v>0</v>
      </c>
      <c r="M64" s="110">
        <f t="shared" si="17"/>
        <v>0</v>
      </c>
      <c r="N64" s="110">
        <f t="shared" si="17"/>
        <v>0</v>
      </c>
      <c r="O64" s="110">
        <f t="shared" si="17"/>
        <v>0</v>
      </c>
      <c r="P64" s="110">
        <f t="shared" si="17"/>
        <v>0</v>
      </c>
      <c r="Q64" s="110">
        <f t="shared" si="17"/>
        <v>0</v>
      </c>
      <c r="R64" s="110">
        <f t="shared" si="17"/>
        <v>0</v>
      </c>
      <c r="S64" s="110">
        <f t="shared" si="17"/>
        <v>0</v>
      </c>
      <c r="T64" s="117"/>
      <c r="U64" s="117"/>
    </row>
    <row r="65" spans="1:21">
      <c r="A65" s="24"/>
      <c r="B65" s="24">
        <v>2</v>
      </c>
      <c r="C65" s="24">
        <v>2</v>
      </c>
      <c r="D65" s="24">
        <v>1</v>
      </c>
      <c r="E65" s="24"/>
      <c r="F65" s="43" t="s">
        <v>97</v>
      </c>
      <c r="G65" s="109">
        <f>+G66</f>
        <v>0</v>
      </c>
      <c r="H65" s="109">
        <f t="shared" si="17"/>
        <v>0</v>
      </c>
      <c r="I65" s="109">
        <f t="shared" si="17"/>
        <v>0</v>
      </c>
      <c r="J65" s="109">
        <f t="shared" si="17"/>
        <v>0</v>
      </c>
      <c r="K65" s="109">
        <f t="shared" si="17"/>
        <v>0</v>
      </c>
      <c r="L65" s="109">
        <f t="shared" si="17"/>
        <v>0</v>
      </c>
      <c r="M65" s="109">
        <f t="shared" si="17"/>
        <v>0</v>
      </c>
      <c r="N65" s="109">
        <f t="shared" si="17"/>
        <v>0</v>
      </c>
      <c r="O65" s="109">
        <f t="shared" si="17"/>
        <v>0</v>
      </c>
      <c r="P65" s="109">
        <f t="shared" si="17"/>
        <v>0</v>
      </c>
      <c r="Q65" s="109">
        <f t="shared" si="17"/>
        <v>0</v>
      </c>
      <c r="R65" s="109">
        <f t="shared" si="17"/>
        <v>0</v>
      </c>
      <c r="S65" s="109">
        <f t="shared" si="17"/>
        <v>0</v>
      </c>
    </row>
    <row r="66" spans="1:21" hidden="1">
      <c r="A66" s="24"/>
      <c r="B66" s="24">
        <v>2</v>
      </c>
      <c r="C66" s="24">
        <v>2</v>
      </c>
      <c r="D66" s="24">
        <v>1</v>
      </c>
      <c r="E66" s="24">
        <v>1</v>
      </c>
      <c r="F66" s="43" t="s">
        <v>97</v>
      </c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</row>
    <row r="67" spans="1:21">
      <c r="A67" s="26"/>
      <c r="B67" s="26"/>
      <c r="C67" s="26"/>
      <c r="D67" s="26"/>
      <c r="E67" s="26"/>
      <c r="F67" s="44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9"/>
      <c r="U67" s="119"/>
    </row>
    <row r="68" spans="1:21" s="18" customFormat="1" ht="18">
      <c r="A68" s="22">
        <v>23</v>
      </c>
      <c r="B68" s="22">
        <v>2</v>
      </c>
      <c r="C68" s="22">
        <v>3</v>
      </c>
      <c r="D68" s="22"/>
      <c r="E68" s="22"/>
      <c r="F68" s="38" t="s">
        <v>98</v>
      </c>
      <c r="G68" s="110">
        <f>+G69</f>
        <v>0</v>
      </c>
      <c r="H68" s="110">
        <f t="shared" ref="H68:S69" si="18">+H69</f>
        <v>0</v>
      </c>
      <c r="I68" s="110">
        <f t="shared" si="18"/>
        <v>0</v>
      </c>
      <c r="J68" s="110">
        <f t="shared" si="18"/>
        <v>0</v>
      </c>
      <c r="K68" s="110">
        <f t="shared" si="18"/>
        <v>0</v>
      </c>
      <c r="L68" s="110">
        <f t="shared" si="18"/>
        <v>0</v>
      </c>
      <c r="M68" s="110">
        <f t="shared" si="18"/>
        <v>0</v>
      </c>
      <c r="N68" s="110">
        <f t="shared" si="18"/>
        <v>0</v>
      </c>
      <c r="O68" s="110">
        <f t="shared" si="18"/>
        <v>0</v>
      </c>
      <c r="P68" s="110">
        <f t="shared" si="18"/>
        <v>0</v>
      </c>
      <c r="Q68" s="110">
        <f t="shared" si="18"/>
        <v>0</v>
      </c>
      <c r="R68" s="110">
        <f t="shared" si="18"/>
        <v>0</v>
      </c>
      <c r="S68" s="110">
        <f t="shared" si="18"/>
        <v>0</v>
      </c>
      <c r="T68" s="117"/>
      <c r="U68" s="117"/>
    </row>
    <row r="69" spans="1:21">
      <c r="A69" s="24"/>
      <c r="B69" s="24">
        <v>2</v>
      </c>
      <c r="C69" s="24">
        <v>3</v>
      </c>
      <c r="D69" s="24">
        <v>1</v>
      </c>
      <c r="E69" s="24"/>
      <c r="F69" s="43" t="s">
        <v>98</v>
      </c>
      <c r="G69" s="109">
        <f>+G70</f>
        <v>0</v>
      </c>
      <c r="H69" s="109">
        <f t="shared" si="18"/>
        <v>0</v>
      </c>
      <c r="I69" s="109">
        <f t="shared" si="18"/>
        <v>0</v>
      </c>
      <c r="J69" s="109">
        <f t="shared" si="18"/>
        <v>0</v>
      </c>
      <c r="K69" s="109">
        <f t="shared" si="18"/>
        <v>0</v>
      </c>
      <c r="L69" s="109">
        <f t="shared" si="18"/>
        <v>0</v>
      </c>
      <c r="M69" s="109">
        <f t="shared" si="18"/>
        <v>0</v>
      </c>
      <c r="N69" s="109">
        <f t="shared" si="18"/>
        <v>0</v>
      </c>
      <c r="O69" s="109">
        <f t="shared" si="18"/>
        <v>0</v>
      </c>
      <c r="P69" s="109">
        <f t="shared" si="18"/>
        <v>0</v>
      </c>
      <c r="Q69" s="109">
        <f t="shared" si="18"/>
        <v>0</v>
      </c>
      <c r="R69" s="109">
        <f t="shared" si="18"/>
        <v>0</v>
      </c>
      <c r="S69" s="109">
        <f t="shared" si="18"/>
        <v>0</v>
      </c>
    </row>
    <row r="70" spans="1:21" hidden="1">
      <c r="A70" s="24"/>
      <c r="B70" s="24">
        <v>2</v>
      </c>
      <c r="C70" s="24">
        <v>3</v>
      </c>
      <c r="D70" s="24">
        <v>1</v>
      </c>
      <c r="E70" s="24">
        <v>1</v>
      </c>
      <c r="F70" s="43" t="s">
        <v>98</v>
      </c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</row>
    <row r="71" spans="1:21">
      <c r="A71" s="26"/>
      <c r="B71" s="26"/>
      <c r="C71" s="26"/>
      <c r="D71" s="26"/>
      <c r="E71" s="26"/>
      <c r="F71" s="44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9"/>
      <c r="U71" s="119"/>
    </row>
    <row r="72" spans="1:21" s="18" customFormat="1" ht="18">
      <c r="A72" s="22">
        <v>24</v>
      </c>
      <c r="B72" s="22">
        <v>2</v>
      </c>
      <c r="C72" s="22">
        <v>4</v>
      </c>
      <c r="D72" s="22"/>
      <c r="E72" s="22"/>
      <c r="F72" s="38" t="s">
        <v>99</v>
      </c>
      <c r="G72" s="110">
        <f>+G73</f>
        <v>0</v>
      </c>
      <c r="H72" s="110">
        <f t="shared" ref="H72:S73" si="19">+H73</f>
        <v>0</v>
      </c>
      <c r="I72" s="110">
        <f t="shared" si="19"/>
        <v>0</v>
      </c>
      <c r="J72" s="110">
        <f t="shared" si="19"/>
        <v>0</v>
      </c>
      <c r="K72" s="110">
        <f t="shared" si="19"/>
        <v>0</v>
      </c>
      <c r="L72" s="110">
        <f t="shared" si="19"/>
        <v>0</v>
      </c>
      <c r="M72" s="110">
        <f t="shared" si="19"/>
        <v>0</v>
      </c>
      <c r="N72" s="110">
        <f t="shared" si="19"/>
        <v>0</v>
      </c>
      <c r="O72" s="110">
        <f t="shared" si="19"/>
        <v>0</v>
      </c>
      <c r="P72" s="110">
        <f t="shared" si="19"/>
        <v>0</v>
      </c>
      <c r="Q72" s="110">
        <f t="shared" si="19"/>
        <v>0</v>
      </c>
      <c r="R72" s="110">
        <f t="shared" si="19"/>
        <v>0</v>
      </c>
      <c r="S72" s="110">
        <f t="shared" si="19"/>
        <v>0</v>
      </c>
      <c r="T72" s="117"/>
      <c r="U72" s="117"/>
    </row>
    <row r="73" spans="1:21" ht="18">
      <c r="A73" s="24"/>
      <c r="B73" s="24">
        <v>2</v>
      </c>
      <c r="C73" s="24">
        <v>4</v>
      </c>
      <c r="D73" s="24">
        <v>1</v>
      </c>
      <c r="E73" s="24"/>
      <c r="F73" s="43" t="s">
        <v>99</v>
      </c>
      <c r="G73" s="109">
        <f>+G74</f>
        <v>0</v>
      </c>
      <c r="H73" s="109">
        <f t="shared" si="19"/>
        <v>0</v>
      </c>
      <c r="I73" s="109">
        <f t="shared" si="19"/>
        <v>0</v>
      </c>
      <c r="J73" s="109">
        <f t="shared" si="19"/>
        <v>0</v>
      </c>
      <c r="K73" s="109">
        <f t="shared" si="19"/>
        <v>0</v>
      </c>
      <c r="L73" s="109">
        <f t="shared" si="19"/>
        <v>0</v>
      </c>
      <c r="M73" s="109">
        <f t="shared" si="19"/>
        <v>0</v>
      </c>
      <c r="N73" s="109">
        <f t="shared" si="19"/>
        <v>0</v>
      </c>
      <c r="O73" s="109">
        <f t="shared" si="19"/>
        <v>0</v>
      </c>
      <c r="P73" s="109">
        <f t="shared" si="19"/>
        <v>0</v>
      </c>
      <c r="Q73" s="109">
        <f t="shared" si="19"/>
        <v>0</v>
      </c>
      <c r="R73" s="109">
        <f t="shared" si="19"/>
        <v>0</v>
      </c>
      <c r="S73" s="109">
        <f t="shared" si="19"/>
        <v>0</v>
      </c>
    </row>
    <row r="74" spans="1:21" ht="18" hidden="1">
      <c r="A74" s="24"/>
      <c r="B74" s="24">
        <v>2</v>
      </c>
      <c r="C74" s="24">
        <v>4</v>
      </c>
      <c r="D74" s="24">
        <v>1</v>
      </c>
      <c r="E74" s="24">
        <v>1</v>
      </c>
      <c r="F74" s="43" t="s">
        <v>99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</row>
    <row r="75" spans="1:21">
      <c r="A75" s="26"/>
      <c r="B75" s="26"/>
      <c r="C75" s="26"/>
      <c r="D75" s="26"/>
      <c r="E75" s="26"/>
      <c r="F75" s="44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9"/>
      <c r="U75" s="119"/>
    </row>
    <row r="76" spans="1:21" s="18" customFormat="1">
      <c r="A76" s="22">
        <v>25</v>
      </c>
      <c r="B76" s="22">
        <v>2</v>
      </c>
      <c r="C76" s="22">
        <v>5</v>
      </c>
      <c r="D76" s="22"/>
      <c r="E76" s="22"/>
      <c r="F76" s="38" t="s">
        <v>92</v>
      </c>
      <c r="G76" s="110">
        <f>+G77+G79+G81</f>
        <v>0</v>
      </c>
      <c r="H76" s="110">
        <f t="shared" ref="H76:S76" si="20">+H77+H79+H81</f>
        <v>0</v>
      </c>
      <c r="I76" s="110">
        <f t="shared" si="20"/>
        <v>0</v>
      </c>
      <c r="J76" s="110">
        <f t="shared" si="20"/>
        <v>0</v>
      </c>
      <c r="K76" s="110">
        <f t="shared" si="20"/>
        <v>0</v>
      </c>
      <c r="L76" s="110">
        <f t="shared" si="20"/>
        <v>0</v>
      </c>
      <c r="M76" s="110">
        <f t="shared" si="20"/>
        <v>0</v>
      </c>
      <c r="N76" s="110">
        <f t="shared" si="20"/>
        <v>0</v>
      </c>
      <c r="O76" s="110">
        <f t="shared" si="20"/>
        <v>0</v>
      </c>
      <c r="P76" s="110">
        <f t="shared" si="20"/>
        <v>0</v>
      </c>
      <c r="Q76" s="110">
        <f t="shared" si="20"/>
        <v>0</v>
      </c>
      <c r="R76" s="110">
        <f t="shared" si="20"/>
        <v>0</v>
      </c>
      <c r="S76" s="110">
        <f t="shared" si="20"/>
        <v>0</v>
      </c>
      <c r="T76" s="117"/>
      <c r="U76" s="117"/>
    </row>
    <row r="77" spans="1:21">
      <c r="A77" s="24"/>
      <c r="B77" s="24">
        <v>2</v>
      </c>
      <c r="C77" s="24">
        <v>5</v>
      </c>
      <c r="D77" s="24">
        <v>1</v>
      </c>
      <c r="E77" s="24"/>
      <c r="F77" s="41" t="s">
        <v>28</v>
      </c>
      <c r="G77" s="109">
        <f>+G78</f>
        <v>0</v>
      </c>
      <c r="H77" s="109">
        <f t="shared" ref="H77:S77" si="21">+H78</f>
        <v>0</v>
      </c>
      <c r="I77" s="109">
        <f t="shared" si="21"/>
        <v>0</v>
      </c>
      <c r="J77" s="109">
        <f t="shared" si="21"/>
        <v>0</v>
      </c>
      <c r="K77" s="109">
        <f t="shared" si="21"/>
        <v>0</v>
      </c>
      <c r="L77" s="109">
        <f t="shared" si="21"/>
        <v>0</v>
      </c>
      <c r="M77" s="109">
        <f t="shared" si="21"/>
        <v>0</v>
      </c>
      <c r="N77" s="109">
        <f t="shared" si="21"/>
        <v>0</v>
      </c>
      <c r="O77" s="109">
        <f t="shared" si="21"/>
        <v>0</v>
      </c>
      <c r="P77" s="109">
        <f t="shared" si="21"/>
        <v>0</v>
      </c>
      <c r="Q77" s="109">
        <f t="shared" si="21"/>
        <v>0</v>
      </c>
      <c r="R77" s="109">
        <f t="shared" si="21"/>
        <v>0</v>
      </c>
      <c r="S77" s="109">
        <f t="shared" si="21"/>
        <v>0</v>
      </c>
    </row>
    <row r="78" spans="1:21" hidden="1">
      <c r="A78" s="24"/>
      <c r="B78" s="24">
        <v>2</v>
      </c>
      <c r="C78" s="24">
        <v>5</v>
      </c>
      <c r="D78" s="24">
        <v>1</v>
      </c>
      <c r="E78" s="24">
        <v>1</v>
      </c>
      <c r="F78" s="41" t="s">
        <v>28</v>
      </c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</row>
    <row r="79" spans="1:21">
      <c r="A79" s="24"/>
      <c r="B79" s="24">
        <v>2</v>
      </c>
      <c r="C79" s="24">
        <v>5</v>
      </c>
      <c r="D79" s="24">
        <v>2</v>
      </c>
      <c r="E79" s="24"/>
      <c r="F79" s="41" t="s">
        <v>29</v>
      </c>
      <c r="G79" s="109">
        <f>+G80</f>
        <v>0</v>
      </c>
      <c r="H79" s="109">
        <f t="shared" ref="H79:S79" si="22">+H80</f>
        <v>0</v>
      </c>
      <c r="I79" s="109">
        <f t="shared" si="22"/>
        <v>0</v>
      </c>
      <c r="J79" s="109">
        <f t="shared" si="22"/>
        <v>0</v>
      </c>
      <c r="K79" s="109">
        <f t="shared" si="22"/>
        <v>0</v>
      </c>
      <c r="L79" s="109">
        <f t="shared" si="22"/>
        <v>0</v>
      </c>
      <c r="M79" s="109">
        <f t="shared" si="22"/>
        <v>0</v>
      </c>
      <c r="N79" s="109">
        <f t="shared" si="22"/>
        <v>0</v>
      </c>
      <c r="O79" s="109">
        <f t="shared" si="22"/>
        <v>0</v>
      </c>
      <c r="P79" s="109">
        <f t="shared" si="22"/>
        <v>0</v>
      </c>
      <c r="Q79" s="109">
        <f t="shared" si="22"/>
        <v>0</v>
      </c>
      <c r="R79" s="109">
        <f t="shared" si="22"/>
        <v>0</v>
      </c>
      <c r="S79" s="109">
        <f t="shared" si="22"/>
        <v>0</v>
      </c>
    </row>
    <row r="80" spans="1:21" hidden="1">
      <c r="A80" s="24"/>
      <c r="B80" s="24">
        <v>2</v>
      </c>
      <c r="C80" s="24">
        <v>5</v>
      </c>
      <c r="D80" s="24">
        <v>2</v>
      </c>
      <c r="E80" s="24">
        <v>1</v>
      </c>
      <c r="F80" s="41" t="s">
        <v>29</v>
      </c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</row>
    <row r="81" spans="1:21">
      <c r="A81" s="24"/>
      <c r="B81" s="24">
        <v>2</v>
      </c>
      <c r="C81" s="24">
        <v>5</v>
      </c>
      <c r="D81" s="24">
        <v>3</v>
      </c>
      <c r="E81" s="24"/>
      <c r="F81" s="41" t="s">
        <v>84</v>
      </c>
      <c r="G81" s="109">
        <f>+G82</f>
        <v>0</v>
      </c>
      <c r="H81" s="109">
        <f t="shared" ref="H81:S81" si="23">+H82</f>
        <v>0</v>
      </c>
      <c r="I81" s="109">
        <f t="shared" si="23"/>
        <v>0</v>
      </c>
      <c r="J81" s="109">
        <f t="shared" si="23"/>
        <v>0</v>
      </c>
      <c r="K81" s="109">
        <f t="shared" si="23"/>
        <v>0</v>
      </c>
      <c r="L81" s="109">
        <f t="shared" si="23"/>
        <v>0</v>
      </c>
      <c r="M81" s="109">
        <f t="shared" si="23"/>
        <v>0</v>
      </c>
      <c r="N81" s="109">
        <f t="shared" si="23"/>
        <v>0</v>
      </c>
      <c r="O81" s="109">
        <f t="shared" si="23"/>
        <v>0</v>
      </c>
      <c r="P81" s="109">
        <f t="shared" si="23"/>
        <v>0</v>
      </c>
      <c r="Q81" s="109">
        <f t="shared" si="23"/>
        <v>0</v>
      </c>
      <c r="R81" s="109">
        <f t="shared" si="23"/>
        <v>0</v>
      </c>
      <c r="S81" s="109">
        <f t="shared" si="23"/>
        <v>0</v>
      </c>
    </row>
    <row r="82" spans="1:21" hidden="1">
      <c r="A82" s="24"/>
      <c r="B82" s="24">
        <v>2</v>
      </c>
      <c r="C82" s="24">
        <v>5</v>
      </c>
      <c r="D82" s="24">
        <v>3</v>
      </c>
      <c r="E82" s="24">
        <v>1</v>
      </c>
      <c r="F82" s="41" t="s">
        <v>84</v>
      </c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</row>
    <row r="83" spans="1:21">
      <c r="A83" s="26"/>
      <c r="B83" s="26"/>
      <c r="C83" s="26"/>
      <c r="D83" s="26"/>
      <c r="E83" s="26"/>
      <c r="F83" s="42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9"/>
      <c r="U83" s="119"/>
    </row>
    <row r="84" spans="1:21" s="18" customFormat="1" ht="18.75" customHeight="1">
      <c r="A84" s="22">
        <v>3</v>
      </c>
      <c r="B84" s="22">
        <v>3</v>
      </c>
      <c r="C84" s="22"/>
      <c r="D84" s="22"/>
      <c r="E84" s="22"/>
      <c r="F84" s="59" t="s">
        <v>100</v>
      </c>
      <c r="G84" s="60">
        <f>+G86+G90</f>
        <v>1825617.5400000003</v>
      </c>
      <c r="H84" s="60">
        <f t="shared" ref="H84:S84" si="24">+H86+H90</f>
        <v>152134.79999999999</v>
      </c>
      <c r="I84" s="60">
        <f t="shared" si="24"/>
        <v>152134.79999999999</v>
      </c>
      <c r="J84" s="60">
        <f t="shared" si="24"/>
        <v>152134.79999999999</v>
      </c>
      <c r="K84" s="60">
        <f t="shared" si="24"/>
        <v>152134.79999999999</v>
      </c>
      <c r="L84" s="60">
        <f t="shared" si="24"/>
        <v>152134.79999999999</v>
      </c>
      <c r="M84" s="60">
        <f t="shared" si="24"/>
        <v>152134.79999999999</v>
      </c>
      <c r="N84" s="60">
        <f t="shared" si="24"/>
        <v>152134.79999999999</v>
      </c>
      <c r="O84" s="60">
        <f t="shared" si="24"/>
        <v>152134.79999999999</v>
      </c>
      <c r="P84" s="60">
        <f t="shared" si="24"/>
        <v>152134.79999999999</v>
      </c>
      <c r="Q84" s="60">
        <f t="shared" si="24"/>
        <v>152134.79999999999</v>
      </c>
      <c r="R84" s="60">
        <f t="shared" si="24"/>
        <v>152134.79999999999</v>
      </c>
      <c r="S84" s="60">
        <f t="shared" si="24"/>
        <v>152134.74</v>
      </c>
      <c r="T84" s="117"/>
      <c r="U84" s="117"/>
    </row>
    <row r="85" spans="1:21" s="18" customFormat="1">
      <c r="A85" s="19"/>
      <c r="B85" s="19"/>
      <c r="C85" s="19"/>
      <c r="D85" s="19"/>
      <c r="E85" s="19"/>
      <c r="F85" s="37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8"/>
      <c r="U85" s="118"/>
    </row>
    <row r="86" spans="1:21" s="18" customFormat="1" ht="18">
      <c r="A86" s="22">
        <v>31</v>
      </c>
      <c r="B86" s="22">
        <v>3</v>
      </c>
      <c r="C86" s="22">
        <v>1</v>
      </c>
      <c r="D86" s="22"/>
      <c r="E86" s="22"/>
      <c r="F86" s="38" t="s">
        <v>101</v>
      </c>
      <c r="G86" s="110">
        <f>+G87</f>
        <v>1825617.5400000003</v>
      </c>
      <c r="H86" s="110">
        <f t="shared" ref="H86:S87" si="25">+H87</f>
        <v>152134.79999999999</v>
      </c>
      <c r="I86" s="110">
        <f t="shared" si="25"/>
        <v>152134.79999999999</v>
      </c>
      <c r="J86" s="110">
        <f t="shared" si="25"/>
        <v>152134.79999999999</v>
      </c>
      <c r="K86" s="110">
        <f t="shared" si="25"/>
        <v>152134.79999999999</v>
      </c>
      <c r="L86" s="110">
        <f t="shared" si="25"/>
        <v>152134.79999999999</v>
      </c>
      <c r="M86" s="110">
        <f t="shared" si="25"/>
        <v>152134.79999999999</v>
      </c>
      <c r="N86" s="110">
        <f t="shared" si="25"/>
        <v>152134.79999999999</v>
      </c>
      <c r="O86" s="110">
        <f t="shared" si="25"/>
        <v>152134.79999999999</v>
      </c>
      <c r="P86" s="110">
        <f t="shared" si="25"/>
        <v>152134.79999999999</v>
      </c>
      <c r="Q86" s="110">
        <f t="shared" si="25"/>
        <v>152134.79999999999</v>
      </c>
      <c r="R86" s="110">
        <f t="shared" si="25"/>
        <v>152134.79999999999</v>
      </c>
      <c r="S86" s="110">
        <f t="shared" si="25"/>
        <v>152134.74</v>
      </c>
      <c r="T86" s="117"/>
      <c r="U86" s="117"/>
    </row>
    <row r="87" spans="1:21" ht="18">
      <c r="A87" s="24"/>
      <c r="B87" s="24">
        <v>3</v>
      </c>
      <c r="C87" s="24">
        <v>1</v>
      </c>
      <c r="D87" s="24">
        <v>1</v>
      </c>
      <c r="E87" s="24"/>
      <c r="F87" s="43" t="s">
        <v>101</v>
      </c>
      <c r="G87" s="109">
        <f>+G88</f>
        <v>1825617.5400000003</v>
      </c>
      <c r="H87" s="109">
        <f t="shared" si="25"/>
        <v>152134.79999999999</v>
      </c>
      <c r="I87" s="109">
        <f t="shared" si="25"/>
        <v>152134.79999999999</v>
      </c>
      <c r="J87" s="109">
        <f t="shared" si="25"/>
        <v>152134.79999999999</v>
      </c>
      <c r="K87" s="109">
        <f t="shared" si="25"/>
        <v>152134.79999999999</v>
      </c>
      <c r="L87" s="109">
        <f t="shared" si="25"/>
        <v>152134.79999999999</v>
      </c>
      <c r="M87" s="109">
        <f t="shared" si="25"/>
        <v>152134.79999999999</v>
      </c>
      <c r="N87" s="109">
        <f t="shared" si="25"/>
        <v>152134.79999999999</v>
      </c>
      <c r="O87" s="109">
        <f t="shared" si="25"/>
        <v>152134.79999999999</v>
      </c>
      <c r="P87" s="109">
        <f t="shared" si="25"/>
        <v>152134.79999999999</v>
      </c>
      <c r="Q87" s="109">
        <f t="shared" si="25"/>
        <v>152134.79999999999</v>
      </c>
      <c r="R87" s="109">
        <f t="shared" si="25"/>
        <v>152134.79999999999</v>
      </c>
      <c r="S87" s="109">
        <f t="shared" si="25"/>
        <v>152134.74</v>
      </c>
    </row>
    <row r="88" spans="1:21">
      <c r="A88" s="24"/>
      <c r="B88" s="24">
        <v>3</v>
      </c>
      <c r="C88" s="24">
        <v>1</v>
      </c>
      <c r="D88" s="24">
        <v>1</v>
      </c>
      <c r="E88" s="24">
        <v>1</v>
      </c>
      <c r="F88" s="43" t="s">
        <v>35</v>
      </c>
      <c r="G88" s="109">
        <f>SUM(H88:S88)</f>
        <v>1825617.5400000003</v>
      </c>
      <c r="H88" s="109">
        <v>152134.79999999999</v>
      </c>
      <c r="I88" s="109">
        <v>152134.79999999999</v>
      </c>
      <c r="J88" s="109">
        <v>152134.79999999999</v>
      </c>
      <c r="K88" s="109">
        <v>152134.79999999999</v>
      </c>
      <c r="L88" s="109">
        <v>152134.79999999999</v>
      </c>
      <c r="M88" s="109">
        <v>152134.79999999999</v>
      </c>
      <c r="N88" s="109">
        <v>152134.79999999999</v>
      </c>
      <c r="O88" s="109">
        <v>152134.79999999999</v>
      </c>
      <c r="P88" s="109">
        <v>152134.79999999999</v>
      </c>
      <c r="Q88" s="109">
        <v>152134.79999999999</v>
      </c>
      <c r="R88" s="109">
        <v>152134.79999999999</v>
      </c>
      <c r="S88" s="109">
        <v>152134.74</v>
      </c>
    </row>
    <row r="89" spans="1:21">
      <c r="A89" s="26"/>
      <c r="B89" s="26"/>
      <c r="C89" s="26"/>
      <c r="D89" s="26"/>
      <c r="E89" s="26"/>
      <c r="F89" s="44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9"/>
      <c r="U89" s="119"/>
    </row>
    <row r="90" spans="1:21" s="18" customFormat="1" ht="27">
      <c r="A90" s="22">
        <v>39</v>
      </c>
      <c r="B90" s="22">
        <v>3</v>
      </c>
      <c r="C90" s="22">
        <v>9</v>
      </c>
      <c r="D90" s="22"/>
      <c r="E90" s="22"/>
      <c r="F90" s="38" t="s">
        <v>129</v>
      </c>
      <c r="G90" s="110">
        <f>+G91</f>
        <v>0</v>
      </c>
      <c r="H90" s="110">
        <f t="shared" ref="H90:S91" si="26">+H91</f>
        <v>0</v>
      </c>
      <c r="I90" s="110">
        <f t="shared" si="26"/>
        <v>0</v>
      </c>
      <c r="J90" s="110">
        <f t="shared" si="26"/>
        <v>0</v>
      </c>
      <c r="K90" s="110">
        <f t="shared" si="26"/>
        <v>0</v>
      </c>
      <c r="L90" s="110">
        <f t="shared" si="26"/>
        <v>0</v>
      </c>
      <c r="M90" s="110">
        <f t="shared" si="26"/>
        <v>0</v>
      </c>
      <c r="N90" s="110">
        <f t="shared" si="26"/>
        <v>0</v>
      </c>
      <c r="O90" s="110">
        <f t="shared" si="26"/>
        <v>0</v>
      </c>
      <c r="P90" s="110">
        <f t="shared" si="26"/>
        <v>0</v>
      </c>
      <c r="Q90" s="110">
        <f t="shared" si="26"/>
        <v>0</v>
      </c>
      <c r="R90" s="110">
        <f t="shared" si="26"/>
        <v>0</v>
      </c>
      <c r="S90" s="110">
        <f t="shared" si="26"/>
        <v>0</v>
      </c>
      <c r="T90" s="117"/>
      <c r="U90" s="117"/>
    </row>
    <row r="91" spans="1:21" ht="18">
      <c r="A91" s="24"/>
      <c r="B91" s="24">
        <v>3</v>
      </c>
      <c r="C91" s="24">
        <v>9</v>
      </c>
      <c r="D91" s="24">
        <v>1</v>
      </c>
      <c r="E91" s="24"/>
      <c r="F91" s="43" t="s">
        <v>129</v>
      </c>
      <c r="G91" s="109">
        <f>+G92</f>
        <v>0</v>
      </c>
      <c r="H91" s="109">
        <f t="shared" si="26"/>
        <v>0</v>
      </c>
      <c r="I91" s="109">
        <f t="shared" si="26"/>
        <v>0</v>
      </c>
      <c r="J91" s="109">
        <f t="shared" si="26"/>
        <v>0</v>
      </c>
      <c r="K91" s="109">
        <f t="shared" si="26"/>
        <v>0</v>
      </c>
      <c r="L91" s="109">
        <f t="shared" si="26"/>
        <v>0</v>
      </c>
      <c r="M91" s="109">
        <f t="shared" si="26"/>
        <v>0</v>
      </c>
      <c r="N91" s="109">
        <f t="shared" si="26"/>
        <v>0</v>
      </c>
      <c r="O91" s="109">
        <f t="shared" si="26"/>
        <v>0</v>
      </c>
      <c r="P91" s="109">
        <f t="shared" si="26"/>
        <v>0</v>
      </c>
      <c r="Q91" s="109">
        <f t="shared" si="26"/>
        <v>0</v>
      </c>
      <c r="R91" s="109">
        <f t="shared" si="26"/>
        <v>0</v>
      </c>
      <c r="S91" s="109">
        <f t="shared" si="26"/>
        <v>0</v>
      </c>
    </row>
    <row r="92" spans="1:21" ht="18" hidden="1">
      <c r="A92" s="24"/>
      <c r="B92" s="24">
        <v>3</v>
      </c>
      <c r="C92" s="24">
        <v>9</v>
      </c>
      <c r="D92" s="24">
        <v>1</v>
      </c>
      <c r="E92" s="24">
        <v>1</v>
      </c>
      <c r="F92" s="43" t="s">
        <v>129</v>
      </c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</row>
    <row r="93" spans="1:21">
      <c r="A93" s="26"/>
      <c r="B93" s="26"/>
      <c r="C93" s="26"/>
      <c r="D93" s="26"/>
      <c r="E93" s="26"/>
      <c r="F93" s="44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119"/>
      <c r="U93" s="119"/>
    </row>
    <row r="94" spans="1:21" s="18" customFormat="1" ht="16.5" customHeight="1">
      <c r="A94" s="22">
        <v>4</v>
      </c>
      <c r="B94" s="22">
        <v>4</v>
      </c>
      <c r="C94" s="22"/>
      <c r="D94" s="22"/>
      <c r="E94" s="22"/>
      <c r="F94" s="59" t="s">
        <v>10</v>
      </c>
      <c r="G94" s="60">
        <f>+G96+G100+G104+G177+G181+G192</f>
        <v>2916701.7899999996</v>
      </c>
      <c r="H94" s="60">
        <f>+H96+H100+H104+H177+H181+H192</f>
        <v>243058.59</v>
      </c>
      <c r="I94" s="60">
        <f t="shared" ref="I94:S94" si="27">+I96+I100+I104+I177+I181+I192</f>
        <v>243058.59</v>
      </c>
      <c r="J94" s="60">
        <f t="shared" si="27"/>
        <v>243058.59</v>
      </c>
      <c r="K94" s="60">
        <f t="shared" si="27"/>
        <v>243058.59</v>
      </c>
      <c r="L94" s="60">
        <f t="shared" si="27"/>
        <v>243058.59</v>
      </c>
      <c r="M94" s="60">
        <f t="shared" si="27"/>
        <v>243058.59</v>
      </c>
      <c r="N94" s="60">
        <f t="shared" si="27"/>
        <v>243058.59</v>
      </c>
      <c r="O94" s="60">
        <f t="shared" si="27"/>
        <v>243058.59</v>
      </c>
      <c r="P94" s="60">
        <f t="shared" si="27"/>
        <v>243058.59</v>
      </c>
      <c r="Q94" s="60">
        <f t="shared" si="27"/>
        <v>243058.59</v>
      </c>
      <c r="R94" s="60">
        <f t="shared" si="27"/>
        <v>243058.59</v>
      </c>
      <c r="S94" s="60">
        <f t="shared" si="27"/>
        <v>243057.30000000002</v>
      </c>
      <c r="T94" s="117"/>
      <c r="U94" s="117"/>
    </row>
    <row r="95" spans="1:21" s="18" customFormat="1">
      <c r="A95" s="19"/>
      <c r="B95" s="19"/>
      <c r="C95" s="19"/>
      <c r="D95" s="19"/>
      <c r="E95" s="19"/>
      <c r="F95" s="37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118"/>
      <c r="U95" s="118"/>
    </row>
    <row r="96" spans="1:21" s="18" customFormat="1" ht="27">
      <c r="A96" s="22">
        <v>41</v>
      </c>
      <c r="B96" s="22">
        <v>4</v>
      </c>
      <c r="C96" s="22">
        <v>1</v>
      </c>
      <c r="D96" s="22"/>
      <c r="E96" s="22"/>
      <c r="F96" s="38" t="s">
        <v>102</v>
      </c>
      <c r="G96" s="23">
        <f>+G97</f>
        <v>0</v>
      </c>
      <c r="H96" s="23">
        <f t="shared" ref="H96:S96" si="28">+H97</f>
        <v>0</v>
      </c>
      <c r="I96" s="23">
        <f t="shared" si="28"/>
        <v>0</v>
      </c>
      <c r="J96" s="23">
        <f t="shared" si="28"/>
        <v>0</v>
      </c>
      <c r="K96" s="23">
        <f t="shared" si="28"/>
        <v>0</v>
      </c>
      <c r="L96" s="23">
        <f t="shared" si="28"/>
        <v>0</v>
      </c>
      <c r="M96" s="23">
        <f t="shared" si="28"/>
        <v>0</v>
      </c>
      <c r="N96" s="23">
        <f t="shared" si="28"/>
        <v>0</v>
      </c>
      <c r="O96" s="23">
        <f t="shared" si="28"/>
        <v>0</v>
      </c>
      <c r="P96" s="23">
        <f t="shared" si="28"/>
        <v>0</v>
      </c>
      <c r="Q96" s="23">
        <f t="shared" si="28"/>
        <v>0</v>
      </c>
      <c r="R96" s="23">
        <f t="shared" si="28"/>
        <v>0</v>
      </c>
      <c r="S96" s="23">
        <f t="shared" si="28"/>
        <v>0</v>
      </c>
      <c r="T96" s="117"/>
      <c r="U96" s="117"/>
    </row>
    <row r="97" spans="1:21" ht="27">
      <c r="A97" s="24"/>
      <c r="B97" s="24">
        <v>4</v>
      </c>
      <c r="C97" s="24">
        <v>1</v>
      </c>
      <c r="D97" s="24">
        <v>1</v>
      </c>
      <c r="E97" s="24"/>
      <c r="F97" s="43" t="s">
        <v>102</v>
      </c>
      <c r="G97" s="109">
        <f>+G98</f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</row>
    <row r="98" spans="1:21" ht="27" hidden="1">
      <c r="A98" s="24"/>
      <c r="B98" s="24">
        <v>4</v>
      </c>
      <c r="C98" s="24">
        <v>1</v>
      </c>
      <c r="D98" s="24">
        <v>1</v>
      </c>
      <c r="E98" s="24">
        <v>1</v>
      </c>
      <c r="F98" s="43" t="s">
        <v>102</v>
      </c>
      <c r="G98" s="109">
        <f>SUM(H98:S98)</f>
        <v>0</v>
      </c>
      <c r="H98" s="109">
        <v>0</v>
      </c>
      <c r="I98" s="109">
        <v>0</v>
      </c>
      <c r="J98" s="109">
        <v>0</v>
      </c>
      <c r="K98" s="109">
        <v>0</v>
      </c>
      <c r="L98" s="109">
        <v>0</v>
      </c>
      <c r="M98" s="109">
        <v>0</v>
      </c>
      <c r="N98" s="109">
        <v>0</v>
      </c>
      <c r="O98" s="109">
        <v>0</v>
      </c>
      <c r="P98" s="109">
        <v>0</v>
      </c>
      <c r="Q98" s="109">
        <v>0</v>
      </c>
      <c r="R98" s="109">
        <v>0</v>
      </c>
      <c r="S98" s="109">
        <v>0</v>
      </c>
    </row>
    <row r="99" spans="1:21">
      <c r="A99" s="26"/>
      <c r="B99" s="26"/>
      <c r="C99" s="26"/>
      <c r="D99" s="26"/>
      <c r="E99" s="26"/>
      <c r="F99" s="44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9"/>
      <c r="U99" s="119"/>
    </row>
    <row r="100" spans="1:21" s="18" customFormat="1">
      <c r="A100" s="22">
        <v>42</v>
      </c>
      <c r="B100" s="22">
        <v>4</v>
      </c>
      <c r="C100" s="22">
        <v>2</v>
      </c>
      <c r="D100" s="22"/>
      <c r="E100" s="22"/>
      <c r="F100" s="38" t="s">
        <v>103</v>
      </c>
      <c r="G100" s="110">
        <f>+G101</f>
        <v>0</v>
      </c>
      <c r="H100" s="110">
        <f t="shared" ref="H100:S101" si="29">+H101</f>
        <v>0</v>
      </c>
      <c r="I100" s="110">
        <f t="shared" si="29"/>
        <v>0</v>
      </c>
      <c r="J100" s="110">
        <f t="shared" si="29"/>
        <v>0</v>
      </c>
      <c r="K100" s="110">
        <f t="shared" si="29"/>
        <v>0</v>
      </c>
      <c r="L100" s="110">
        <f t="shared" si="29"/>
        <v>0</v>
      </c>
      <c r="M100" s="110">
        <f t="shared" si="29"/>
        <v>0</v>
      </c>
      <c r="N100" s="110">
        <f t="shared" si="29"/>
        <v>0</v>
      </c>
      <c r="O100" s="110">
        <f t="shared" si="29"/>
        <v>0</v>
      </c>
      <c r="P100" s="110">
        <f t="shared" si="29"/>
        <v>0</v>
      </c>
      <c r="Q100" s="110">
        <f t="shared" si="29"/>
        <v>0</v>
      </c>
      <c r="R100" s="110">
        <f t="shared" si="29"/>
        <v>0</v>
      </c>
      <c r="S100" s="110">
        <f t="shared" si="29"/>
        <v>0</v>
      </c>
      <c r="T100" s="117"/>
      <c r="U100" s="117"/>
    </row>
    <row r="101" spans="1:21">
      <c r="A101" s="24"/>
      <c r="B101" s="24">
        <v>4</v>
      </c>
      <c r="C101" s="24">
        <v>2</v>
      </c>
      <c r="D101" s="24">
        <v>1</v>
      </c>
      <c r="E101" s="24"/>
      <c r="F101" s="43" t="s">
        <v>103</v>
      </c>
      <c r="G101" s="109">
        <f>+G102</f>
        <v>0</v>
      </c>
      <c r="H101" s="109">
        <f t="shared" si="29"/>
        <v>0</v>
      </c>
      <c r="I101" s="109">
        <f t="shared" si="29"/>
        <v>0</v>
      </c>
      <c r="J101" s="109">
        <f t="shared" si="29"/>
        <v>0</v>
      </c>
      <c r="K101" s="109">
        <f t="shared" si="29"/>
        <v>0</v>
      </c>
      <c r="L101" s="109">
        <f t="shared" si="29"/>
        <v>0</v>
      </c>
      <c r="M101" s="109">
        <f t="shared" si="29"/>
        <v>0</v>
      </c>
      <c r="N101" s="109">
        <f t="shared" si="29"/>
        <v>0</v>
      </c>
      <c r="O101" s="109">
        <f t="shared" si="29"/>
        <v>0</v>
      </c>
      <c r="P101" s="109">
        <f t="shared" si="29"/>
        <v>0</v>
      </c>
      <c r="Q101" s="109">
        <f t="shared" si="29"/>
        <v>0</v>
      </c>
      <c r="R101" s="109">
        <f t="shared" si="29"/>
        <v>0</v>
      </c>
      <c r="S101" s="109">
        <f t="shared" si="29"/>
        <v>0</v>
      </c>
    </row>
    <row r="102" spans="1:21" hidden="1">
      <c r="A102" s="24"/>
      <c r="B102" s="24">
        <v>4</v>
      </c>
      <c r="C102" s="24">
        <v>2</v>
      </c>
      <c r="D102" s="24">
        <v>1</v>
      </c>
      <c r="E102" s="24">
        <v>1</v>
      </c>
      <c r="F102" s="43" t="s">
        <v>103</v>
      </c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</row>
    <row r="103" spans="1:21">
      <c r="A103" s="26"/>
      <c r="B103" s="26"/>
      <c r="C103" s="26"/>
      <c r="D103" s="26"/>
      <c r="E103" s="26"/>
      <c r="F103" s="44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9"/>
      <c r="U103" s="119"/>
    </row>
    <row r="104" spans="1:21" s="18" customFormat="1" ht="18">
      <c r="A104" s="22">
        <v>43</v>
      </c>
      <c r="B104" s="22">
        <v>4</v>
      </c>
      <c r="C104" s="22">
        <v>3</v>
      </c>
      <c r="D104" s="22"/>
      <c r="E104" s="22"/>
      <c r="F104" s="38" t="s">
        <v>104</v>
      </c>
      <c r="G104" s="110">
        <f>SUM(H104:S104)</f>
        <v>2131093.9099999997</v>
      </c>
      <c r="H104" s="110">
        <f>+H105+H110+H126+H128+H136+H147+H153+H155+H159+H164+H166+H173</f>
        <v>177591.25999999998</v>
      </c>
      <c r="I104" s="110">
        <f t="shared" ref="I104:S104" si="30">+I105+I110+I126+I128+I136+I147+I153+I155+I159+I164+I166+I173</f>
        <v>177591.25999999998</v>
      </c>
      <c r="J104" s="110">
        <f t="shared" si="30"/>
        <v>177591.25999999998</v>
      </c>
      <c r="K104" s="110">
        <f t="shared" si="30"/>
        <v>177591.25999999998</v>
      </c>
      <c r="L104" s="110">
        <f t="shared" si="30"/>
        <v>177591.25999999998</v>
      </c>
      <c r="M104" s="110">
        <f t="shared" si="30"/>
        <v>177591.25999999998</v>
      </c>
      <c r="N104" s="110">
        <f t="shared" si="30"/>
        <v>177591.25999999998</v>
      </c>
      <c r="O104" s="110">
        <f t="shared" si="30"/>
        <v>177591.25999999998</v>
      </c>
      <c r="P104" s="110">
        <f t="shared" si="30"/>
        <v>177591.25999999998</v>
      </c>
      <c r="Q104" s="110">
        <f t="shared" si="30"/>
        <v>177591.25999999998</v>
      </c>
      <c r="R104" s="110">
        <f t="shared" si="30"/>
        <v>177591.25999999998</v>
      </c>
      <c r="S104" s="110">
        <f t="shared" si="30"/>
        <v>177590.05000000002</v>
      </c>
      <c r="T104" s="117"/>
      <c r="U104" s="117"/>
    </row>
    <row r="105" spans="1:21" s="124" customFormat="1">
      <c r="A105" s="120"/>
      <c r="B105" s="120">
        <v>4</v>
      </c>
      <c r="C105" s="120">
        <v>3</v>
      </c>
      <c r="D105" s="120">
        <v>1</v>
      </c>
      <c r="E105" s="120"/>
      <c r="F105" s="121" t="s">
        <v>11</v>
      </c>
      <c r="G105" s="122">
        <f>SUM(G106:G109)</f>
        <v>427710.85</v>
      </c>
      <c r="H105" s="122">
        <f t="shared" ref="H105:S105" si="31">+H106+H107+H108+H109</f>
        <v>35642.589999999997</v>
      </c>
      <c r="I105" s="122">
        <f t="shared" si="31"/>
        <v>35642.589999999997</v>
      </c>
      <c r="J105" s="122">
        <f t="shared" si="31"/>
        <v>35642.589999999997</v>
      </c>
      <c r="K105" s="122">
        <f t="shared" si="31"/>
        <v>35642.589999999997</v>
      </c>
      <c r="L105" s="122">
        <f t="shared" si="31"/>
        <v>35642.589999999997</v>
      </c>
      <c r="M105" s="122">
        <f t="shared" si="31"/>
        <v>35642.589999999997</v>
      </c>
      <c r="N105" s="122">
        <f t="shared" si="31"/>
        <v>35642.589999999997</v>
      </c>
      <c r="O105" s="122">
        <f t="shared" si="31"/>
        <v>35642.589999999997</v>
      </c>
      <c r="P105" s="122">
        <f t="shared" si="31"/>
        <v>35642.589999999997</v>
      </c>
      <c r="Q105" s="122">
        <f t="shared" si="31"/>
        <v>35642.589999999997</v>
      </c>
      <c r="R105" s="122">
        <f t="shared" si="31"/>
        <v>35642.589999999997</v>
      </c>
      <c r="S105" s="122">
        <f t="shared" si="31"/>
        <v>35642.36</v>
      </c>
      <c r="T105" s="123"/>
      <c r="U105" s="123"/>
    </row>
    <row r="106" spans="1:21">
      <c r="A106" s="24"/>
      <c r="B106" s="24">
        <v>4</v>
      </c>
      <c r="C106" s="24">
        <v>3</v>
      </c>
      <c r="D106" s="24">
        <v>1</v>
      </c>
      <c r="E106" s="24">
        <v>1</v>
      </c>
      <c r="F106" s="41" t="s">
        <v>170</v>
      </c>
      <c r="G106" s="109">
        <f>SUM(H106:S106)</f>
        <v>84975.999999999971</v>
      </c>
      <c r="H106" s="109">
        <v>7081.34</v>
      </c>
      <c r="I106" s="109">
        <v>7081.34</v>
      </c>
      <c r="J106" s="109">
        <v>7081.34</v>
      </c>
      <c r="K106" s="109">
        <v>7081.34</v>
      </c>
      <c r="L106" s="109">
        <v>7081.34</v>
      </c>
      <c r="M106" s="109">
        <v>7081.34</v>
      </c>
      <c r="N106" s="109">
        <v>7081.34</v>
      </c>
      <c r="O106" s="109">
        <v>7081.34</v>
      </c>
      <c r="P106" s="109">
        <v>7081.34</v>
      </c>
      <c r="Q106" s="109">
        <v>7081.34</v>
      </c>
      <c r="R106" s="109">
        <v>7081.34</v>
      </c>
      <c r="S106" s="109">
        <v>7081.26</v>
      </c>
    </row>
    <row r="107" spans="1:21" s="136" customFormat="1">
      <c r="A107" s="107"/>
      <c r="B107" s="107">
        <v>4</v>
      </c>
      <c r="C107" s="107">
        <v>3</v>
      </c>
      <c r="D107" s="107">
        <v>1</v>
      </c>
      <c r="E107" s="107">
        <v>2</v>
      </c>
      <c r="F107" s="108" t="s">
        <v>171</v>
      </c>
      <c r="G107" s="109">
        <f>SUM(H107:S107)</f>
        <v>57681.150000000016</v>
      </c>
      <c r="H107" s="109">
        <v>4806.7700000000004</v>
      </c>
      <c r="I107" s="109">
        <v>4806.7700000000004</v>
      </c>
      <c r="J107" s="109">
        <v>4806.7700000000004</v>
      </c>
      <c r="K107" s="109">
        <v>4806.7700000000004</v>
      </c>
      <c r="L107" s="109">
        <v>4806.7700000000004</v>
      </c>
      <c r="M107" s="109">
        <v>4806.7700000000004</v>
      </c>
      <c r="N107" s="109">
        <v>4806.7700000000004</v>
      </c>
      <c r="O107" s="109">
        <v>4806.7700000000004</v>
      </c>
      <c r="P107" s="109">
        <v>4806.7700000000004</v>
      </c>
      <c r="Q107" s="109">
        <v>4806.7700000000004</v>
      </c>
      <c r="R107" s="109">
        <v>4806.7700000000004</v>
      </c>
      <c r="S107" s="109">
        <v>4806.68</v>
      </c>
      <c r="T107" s="135"/>
      <c r="U107" s="135"/>
    </row>
    <row r="108" spans="1:21" s="136" customFormat="1">
      <c r="A108" s="107"/>
      <c r="B108" s="107">
        <v>4</v>
      </c>
      <c r="C108" s="107">
        <v>3</v>
      </c>
      <c r="D108" s="107">
        <v>1</v>
      </c>
      <c r="E108" s="107">
        <v>3</v>
      </c>
      <c r="F108" s="108" t="s">
        <v>223</v>
      </c>
      <c r="G108" s="109">
        <f>SUM(H108:S108)</f>
        <v>242117.7</v>
      </c>
      <c r="H108" s="109">
        <v>20176.48</v>
      </c>
      <c r="I108" s="109">
        <v>20176.48</v>
      </c>
      <c r="J108" s="109">
        <v>20176.48</v>
      </c>
      <c r="K108" s="109">
        <v>20176.48</v>
      </c>
      <c r="L108" s="109">
        <v>20176.48</v>
      </c>
      <c r="M108" s="109">
        <v>20176.48</v>
      </c>
      <c r="N108" s="109">
        <v>20176.48</v>
      </c>
      <c r="O108" s="109">
        <v>20176.48</v>
      </c>
      <c r="P108" s="109">
        <v>20176.48</v>
      </c>
      <c r="Q108" s="109">
        <v>20176.48</v>
      </c>
      <c r="R108" s="109">
        <v>20176.48</v>
      </c>
      <c r="S108" s="109">
        <v>20176.419999999998</v>
      </c>
      <c r="T108" s="135"/>
      <c r="U108" s="135"/>
    </row>
    <row r="109" spans="1:21" s="136" customFormat="1">
      <c r="A109" s="107"/>
      <c r="B109" s="107">
        <v>4</v>
      </c>
      <c r="C109" s="107">
        <v>3</v>
      </c>
      <c r="D109" s="107">
        <v>1</v>
      </c>
      <c r="E109" s="107">
        <v>4</v>
      </c>
      <c r="F109" s="108" t="s">
        <v>224</v>
      </c>
      <c r="G109" s="109">
        <f>SUM(H109:S109)</f>
        <v>42936</v>
      </c>
      <c r="H109" s="109">
        <v>3578</v>
      </c>
      <c r="I109" s="109">
        <v>3578</v>
      </c>
      <c r="J109" s="109">
        <v>3578</v>
      </c>
      <c r="K109" s="109">
        <v>3578</v>
      </c>
      <c r="L109" s="109">
        <v>3578</v>
      </c>
      <c r="M109" s="109">
        <v>3578</v>
      </c>
      <c r="N109" s="109">
        <v>3578</v>
      </c>
      <c r="O109" s="109">
        <v>3578</v>
      </c>
      <c r="P109" s="109">
        <v>3578</v>
      </c>
      <c r="Q109" s="109">
        <v>3578</v>
      </c>
      <c r="R109" s="109">
        <v>3578</v>
      </c>
      <c r="S109" s="109">
        <v>3578</v>
      </c>
      <c r="T109" s="135"/>
      <c r="U109" s="135"/>
    </row>
    <row r="110" spans="1:21" s="146" customFormat="1" ht="30" customHeight="1">
      <c r="A110" s="143"/>
      <c r="B110" s="143">
        <v>4</v>
      </c>
      <c r="C110" s="143">
        <v>3</v>
      </c>
      <c r="D110" s="143">
        <v>2</v>
      </c>
      <c r="E110" s="143"/>
      <c r="F110" s="144" t="s">
        <v>37</v>
      </c>
      <c r="G110" s="122">
        <f>SUM(G111:G125)</f>
        <v>31795.18</v>
      </c>
      <c r="H110" s="122">
        <f>SUM(H111:H125)</f>
        <v>2649.63</v>
      </c>
      <c r="I110" s="122">
        <f t="shared" ref="I110:S110" si="32">SUM(I111:I125)</f>
        <v>2649.63</v>
      </c>
      <c r="J110" s="122">
        <f t="shared" si="32"/>
        <v>2649.63</v>
      </c>
      <c r="K110" s="122">
        <f t="shared" si="32"/>
        <v>2649.63</v>
      </c>
      <c r="L110" s="122">
        <f t="shared" si="32"/>
        <v>2649.63</v>
      </c>
      <c r="M110" s="122">
        <f t="shared" si="32"/>
        <v>2649.63</v>
      </c>
      <c r="N110" s="122">
        <f t="shared" si="32"/>
        <v>2649.63</v>
      </c>
      <c r="O110" s="122">
        <f t="shared" si="32"/>
        <v>2649.63</v>
      </c>
      <c r="P110" s="122">
        <f t="shared" si="32"/>
        <v>2649.63</v>
      </c>
      <c r="Q110" s="122">
        <f t="shared" si="32"/>
        <v>2649.63</v>
      </c>
      <c r="R110" s="122">
        <f t="shared" si="32"/>
        <v>2649.63</v>
      </c>
      <c r="S110" s="122">
        <f t="shared" si="32"/>
        <v>2649.25</v>
      </c>
      <c r="T110" s="145"/>
      <c r="U110" s="145"/>
    </row>
    <row r="111" spans="1:21" s="136" customFormat="1">
      <c r="A111" s="107"/>
      <c r="B111" s="107">
        <v>4</v>
      </c>
      <c r="C111" s="107">
        <v>3</v>
      </c>
      <c r="D111" s="107">
        <v>2</v>
      </c>
      <c r="E111" s="107">
        <v>1</v>
      </c>
      <c r="F111" s="108" t="s">
        <v>12</v>
      </c>
      <c r="G111" s="109">
        <f>SUM(H111:S111)</f>
        <v>2555.0000000000005</v>
      </c>
      <c r="H111" s="109">
        <v>212.92</v>
      </c>
      <c r="I111" s="109">
        <v>212.92</v>
      </c>
      <c r="J111" s="109">
        <v>212.92</v>
      </c>
      <c r="K111" s="109">
        <v>212.92</v>
      </c>
      <c r="L111" s="109">
        <v>212.92</v>
      </c>
      <c r="M111" s="109">
        <v>212.92</v>
      </c>
      <c r="N111" s="109">
        <v>212.92</v>
      </c>
      <c r="O111" s="109">
        <v>212.92</v>
      </c>
      <c r="P111" s="109">
        <v>212.92</v>
      </c>
      <c r="Q111" s="109">
        <v>212.92</v>
      </c>
      <c r="R111" s="109">
        <v>212.92</v>
      </c>
      <c r="S111" s="109">
        <v>212.88</v>
      </c>
      <c r="T111" s="135"/>
      <c r="U111" s="135"/>
    </row>
    <row r="112" spans="1:21" s="136" customFormat="1" ht="27">
      <c r="A112" s="107"/>
      <c r="B112" s="107">
        <v>4</v>
      </c>
      <c r="C112" s="107">
        <v>3</v>
      </c>
      <c r="D112" s="107">
        <v>2</v>
      </c>
      <c r="E112" s="107">
        <v>2</v>
      </c>
      <c r="F112" s="108" t="s">
        <v>131</v>
      </c>
      <c r="G112" s="109">
        <f t="shared" ref="G112:G121" si="33">SUM(H112:S112)</f>
        <v>2680.5300000000007</v>
      </c>
      <c r="H112" s="109">
        <v>223.38</v>
      </c>
      <c r="I112" s="109">
        <v>223.38</v>
      </c>
      <c r="J112" s="109">
        <v>223.38</v>
      </c>
      <c r="K112" s="109">
        <v>223.38</v>
      </c>
      <c r="L112" s="109">
        <v>223.38</v>
      </c>
      <c r="M112" s="109">
        <v>223.38</v>
      </c>
      <c r="N112" s="109">
        <v>223.38</v>
      </c>
      <c r="O112" s="109">
        <v>223.38</v>
      </c>
      <c r="P112" s="109">
        <v>223.38</v>
      </c>
      <c r="Q112" s="109">
        <v>223.38</v>
      </c>
      <c r="R112" s="109">
        <v>223.38</v>
      </c>
      <c r="S112" s="109">
        <v>223.35</v>
      </c>
      <c r="T112" s="135"/>
      <c r="U112" s="135"/>
    </row>
    <row r="113" spans="1:21" s="136" customFormat="1" ht="18">
      <c r="A113" s="107"/>
      <c r="B113" s="107">
        <v>4</v>
      </c>
      <c r="C113" s="107">
        <v>3</v>
      </c>
      <c r="D113" s="107">
        <v>2</v>
      </c>
      <c r="E113" s="107">
        <v>3</v>
      </c>
      <c r="F113" s="108" t="s">
        <v>44</v>
      </c>
      <c r="G113" s="109">
        <f t="shared" si="33"/>
        <v>0</v>
      </c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35"/>
      <c r="U113" s="135"/>
    </row>
    <row r="114" spans="1:21" s="136" customFormat="1" ht="18">
      <c r="A114" s="107"/>
      <c r="B114" s="107">
        <v>4</v>
      </c>
      <c r="C114" s="107">
        <v>3</v>
      </c>
      <c r="D114" s="107">
        <v>2</v>
      </c>
      <c r="E114" s="107">
        <v>4</v>
      </c>
      <c r="F114" s="108" t="s">
        <v>45</v>
      </c>
      <c r="G114" s="109">
        <f t="shared" si="33"/>
        <v>21195.999999999996</v>
      </c>
      <c r="H114" s="109">
        <v>1766.34</v>
      </c>
      <c r="I114" s="109">
        <v>1766.34</v>
      </c>
      <c r="J114" s="109">
        <v>1766.34</v>
      </c>
      <c r="K114" s="109">
        <v>1766.34</v>
      </c>
      <c r="L114" s="109">
        <v>1766.34</v>
      </c>
      <c r="M114" s="109">
        <v>1766.34</v>
      </c>
      <c r="N114" s="109">
        <v>1766.34</v>
      </c>
      <c r="O114" s="109">
        <v>1766.34</v>
      </c>
      <c r="P114" s="109">
        <v>1766.34</v>
      </c>
      <c r="Q114" s="109">
        <v>1766.34</v>
      </c>
      <c r="R114" s="109">
        <v>1766.34</v>
      </c>
      <c r="S114" s="109">
        <v>1766.26</v>
      </c>
      <c r="T114" s="135"/>
      <c r="U114" s="135"/>
    </row>
    <row r="115" spans="1:21" s="136" customFormat="1">
      <c r="A115" s="107"/>
      <c r="B115" s="107">
        <v>4</v>
      </c>
      <c r="C115" s="107">
        <v>3</v>
      </c>
      <c r="D115" s="107">
        <v>2</v>
      </c>
      <c r="E115" s="107">
        <v>5</v>
      </c>
      <c r="F115" s="108" t="s">
        <v>46</v>
      </c>
      <c r="G115" s="109">
        <f t="shared" si="33"/>
        <v>1139.5100000000002</v>
      </c>
      <c r="H115" s="109">
        <v>94.96</v>
      </c>
      <c r="I115" s="109">
        <v>94.96</v>
      </c>
      <c r="J115" s="109">
        <v>94.96</v>
      </c>
      <c r="K115" s="109">
        <v>94.96</v>
      </c>
      <c r="L115" s="109">
        <v>94.96</v>
      </c>
      <c r="M115" s="109">
        <v>94.96</v>
      </c>
      <c r="N115" s="109">
        <v>94.96</v>
      </c>
      <c r="O115" s="109">
        <v>94.96</v>
      </c>
      <c r="P115" s="109">
        <v>94.96</v>
      </c>
      <c r="Q115" s="109">
        <v>94.96</v>
      </c>
      <c r="R115" s="109">
        <v>94.96</v>
      </c>
      <c r="S115" s="109">
        <v>94.95</v>
      </c>
      <c r="T115" s="135"/>
      <c r="U115" s="135"/>
    </row>
    <row r="116" spans="1:21" s="136" customFormat="1">
      <c r="A116" s="107"/>
      <c r="B116" s="107">
        <v>4</v>
      </c>
      <c r="C116" s="107">
        <v>3</v>
      </c>
      <c r="D116" s="107">
        <v>2</v>
      </c>
      <c r="E116" s="107">
        <v>6</v>
      </c>
      <c r="F116" s="108" t="s">
        <v>213</v>
      </c>
      <c r="G116" s="109">
        <f t="shared" si="33"/>
        <v>0</v>
      </c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35"/>
      <c r="U116" s="135"/>
    </row>
    <row r="117" spans="1:21" s="136" customFormat="1">
      <c r="A117" s="107"/>
      <c r="B117" s="107">
        <v>4</v>
      </c>
      <c r="C117" s="107">
        <v>3</v>
      </c>
      <c r="D117" s="107">
        <v>2</v>
      </c>
      <c r="E117" s="107">
        <v>7</v>
      </c>
      <c r="F117" s="108" t="s">
        <v>214</v>
      </c>
      <c r="G117" s="109">
        <f t="shared" si="33"/>
        <v>0</v>
      </c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35"/>
      <c r="U117" s="135"/>
    </row>
    <row r="118" spans="1:21" s="136" customFormat="1" ht="18">
      <c r="A118" s="107"/>
      <c r="B118" s="107">
        <v>4</v>
      </c>
      <c r="C118" s="107">
        <v>3</v>
      </c>
      <c r="D118" s="107">
        <v>2</v>
      </c>
      <c r="E118" s="107">
        <v>8</v>
      </c>
      <c r="F118" s="108" t="s">
        <v>132</v>
      </c>
      <c r="G118" s="109">
        <f t="shared" si="33"/>
        <v>0</v>
      </c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35"/>
      <c r="U118" s="135"/>
    </row>
    <row r="119" spans="1:21" s="136" customFormat="1">
      <c r="A119" s="107"/>
      <c r="B119" s="107">
        <v>4</v>
      </c>
      <c r="C119" s="107">
        <v>3</v>
      </c>
      <c r="D119" s="107">
        <v>2</v>
      </c>
      <c r="E119" s="107">
        <v>9</v>
      </c>
      <c r="F119" s="108" t="s">
        <v>47</v>
      </c>
      <c r="G119" s="109">
        <f t="shared" si="33"/>
        <v>0</v>
      </c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35"/>
      <c r="U119" s="135"/>
    </row>
    <row r="120" spans="1:21" s="136" customFormat="1">
      <c r="A120" s="107"/>
      <c r="B120" s="107">
        <v>4</v>
      </c>
      <c r="C120" s="107">
        <v>3</v>
      </c>
      <c r="D120" s="107">
        <v>2</v>
      </c>
      <c r="E120" s="107">
        <v>10</v>
      </c>
      <c r="F120" s="108" t="s">
        <v>48</v>
      </c>
      <c r="G120" s="109">
        <f t="shared" si="33"/>
        <v>500.00000000000011</v>
      </c>
      <c r="H120" s="109">
        <v>41.67</v>
      </c>
      <c r="I120" s="109">
        <v>41.67</v>
      </c>
      <c r="J120" s="109">
        <v>41.67</v>
      </c>
      <c r="K120" s="109">
        <v>41.67</v>
      </c>
      <c r="L120" s="109">
        <v>41.67</v>
      </c>
      <c r="M120" s="109">
        <v>41.67</v>
      </c>
      <c r="N120" s="109">
        <v>41.67</v>
      </c>
      <c r="O120" s="109">
        <v>41.67</v>
      </c>
      <c r="P120" s="109">
        <v>41.67</v>
      </c>
      <c r="Q120" s="109">
        <v>41.67</v>
      </c>
      <c r="R120" s="109">
        <v>41.67</v>
      </c>
      <c r="S120" s="109">
        <v>41.63</v>
      </c>
      <c r="T120" s="135"/>
      <c r="U120" s="135"/>
    </row>
    <row r="121" spans="1:21" s="136" customFormat="1" ht="18">
      <c r="A121" s="107"/>
      <c r="B121" s="107">
        <v>4</v>
      </c>
      <c r="C121" s="107">
        <v>3</v>
      </c>
      <c r="D121" s="107">
        <v>2</v>
      </c>
      <c r="E121" s="107">
        <v>11</v>
      </c>
      <c r="F121" s="108" t="s">
        <v>133</v>
      </c>
      <c r="G121" s="109">
        <f t="shared" si="33"/>
        <v>0</v>
      </c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35"/>
      <c r="U121" s="135"/>
    </row>
    <row r="122" spans="1:21" s="136" customFormat="1" ht="18">
      <c r="A122" s="107"/>
      <c r="B122" s="107">
        <v>4</v>
      </c>
      <c r="C122" s="107">
        <v>3</v>
      </c>
      <c r="D122" s="107">
        <v>2</v>
      </c>
      <c r="E122" s="107">
        <v>12</v>
      </c>
      <c r="F122" s="108" t="s">
        <v>134</v>
      </c>
      <c r="G122" s="109">
        <f>SUM(H122:S122)</f>
        <v>2329</v>
      </c>
      <c r="H122" s="109">
        <v>194.09</v>
      </c>
      <c r="I122" s="109">
        <v>194.09</v>
      </c>
      <c r="J122" s="109">
        <v>194.09</v>
      </c>
      <c r="K122" s="109">
        <v>194.09</v>
      </c>
      <c r="L122" s="109">
        <v>194.09</v>
      </c>
      <c r="M122" s="109">
        <v>194.09</v>
      </c>
      <c r="N122" s="109">
        <v>194.09</v>
      </c>
      <c r="O122" s="109">
        <v>194.09</v>
      </c>
      <c r="P122" s="109">
        <v>194.09</v>
      </c>
      <c r="Q122" s="109">
        <v>194.09</v>
      </c>
      <c r="R122" s="109">
        <v>194.09</v>
      </c>
      <c r="S122" s="109">
        <v>194.01</v>
      </c>
      <c r="T122" s="135"/>
      <c r="U122" s="135"/>
    </row>
    <row r="123" spans="1:21" s="136" customFormat="1" ht="18">
      <c r="A123" s="107"/>
      <c r="B123" s="107">
        <v>4</v>
      </c>
      <c r="C123" s="107">
        <v>3</v>
      </c>
      <c r="D123" s="107">
        <v>2</v>
      </c>
      <c r="E123" s="107" t="s">
        <v>144</v>
      </c>
      <c r="F123" s="108" t="s">
        <v>237</v>
      </c>
      <c r="G123" s="109">
        <f>SUM(H123:S123)</f>
        <v>1395.14</v>
      </c>
      <c r="H123" s="109">
        <v>116.27</v>
      </c>
      <c r="I123" s="109">
        <v>116.27</v>
      </c>
      <c r="J123" s="109">
        <v>116.27</v>
      </c>
      <c r="K123" s="109">
        <v>116.27</v>
      </c>
      <c r="L123" s="109">
        <v>116.27</v>
      </c>
      <c r="M123" s="109">
        <v>116.27</v>
      </c>
      <c r="N123" s="109">
        <v>116.27</v>
      </c>
      <c r="O123" s="109">
        <v>116.27</v>
      </c>
      <c r="P123" s="109">
        <v>116.27</v>
      </c>
      <c r="Q123" s="109">
        <v>116.27</v>
      </c>
      <c r="R123" s="109">
        <v>116.27</v>
      </c>
      <c r="S123" s="109">
        <v>116.17</v>
      </c>
      <c r="T123" s="135"/>
      <c r="U123" s="135"/>
    </row>
    <row r="124" spans="1:21" ht="18">
      <c r="A124" s="24"/>
      <c r="B124" s="24">
        <v>4</v>
      </c>
      <c r="C124" s="24">
        <v>3</v>
      </c>
      <c r="D124" s="24">
        <v>2</v>
      </c>
      <c r="E124" s="24">
        <v>14</v>
      </c>
      <c r="F124" s="41" t="s">
        <v>135</v>
      </c>
      <c r="G124" s="109">
        <f t="shared" ref="G124" si="34">SUM(H124:S124)</f>
        <v>0</v>
      </c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1:21" ht="27">
      <c r="A125" s="24"/>
      <c r="B125" s="24">
        <v>4</v>
      </c>
      <c r="C125" s="24">
        <v>3</v>
      </c>
      <c r="D125" s="24">
        <v>2</v>
      </c>
      <c r="E125" s="24">
        <v>15</v>
      </c>
      <c r="F125" s="41" t="s">
        <v>136</v>
      </c>
      <c r="G125" s="109">
        <f t="shared" ref="G125" si="35">SUM(H125:S125)</f>
        <v>0</v>
      </c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1:21" s="124" customFormat="1" ht="18">
      <c r="A126" s="120"/>
      <c r="B126" s="120">
        <v>4</v>
      </c>
      <c r="C126" s="120">
        <v>3</v>
      </c>
      <c r="D126" s="120">
        <v>3</v>
      </c>
      <c r="E126" s="120"/>
      <c r="F126" s="125" t="s">
        <v>38</v>
      </c>
      <c r="G126" s="126">
        <f>+G127</f>
        <v>0</v>
      </c>
      <c r="H126" s="126">
        <f t="shared" ref="H126:S126" si="36">+H127</f>
        <v>0</v>
      </c>
      <c r="I126" s="126">
        <f t="shared" si="36"/>
        <v>0</v>
      </c>
      <c r="J126" s="126">
        <f t="shared" si="36"/>
        <v>0</v>
      </c>
      <c r="K126" s="126">
        <f t="shared" si="36"/>
        <v>0</v>
      </c>
      <c r="L126" s="126">
        <f t="shared" si="36"/>
        <v>0</v>
      </c>
      <c r="M126" s="126">
        <f t="shared" si="36"/>
        <v>0</v>
      </c>
      <c r="N126" s="126">
        <f t="shared" si="36"/>
        <v>0</v>
      </c>
      <c r="O126" s="126">
        <f t="shared" si="36"/>
        <v>0</v>
      </c>
      <c r="P126" s="126">
        <f t="shared" si="36"/>
        <v>0</v>
      </c>
      <c r="Q126" s="126">
        <f t="shared" si="36"/>
        <v>0</v>
      </c>
      <c r="R126" s="126">
        <f t="shared" si="36"/>
        <v>0</v>
      </c>
      <c r="S126" s="126">
        <f t="shared" si="36"/>
        <v>0</v>
      </c>
      <c r="T126" s="123"/>
      <c r="U126" s="123"/>
    </row>
    <row r="127" spans="1:21">
      <c r="A127" s="24"/>
      <c r="B127" s="24">
        <v>4</v>
      </c>
      <c r="C127" s="24">
        <v>3</v>
      </c>
      <c r="D127" s="24">
        <v>3</v>
      </c>
      <c r="E127" s="24">
        <v>1</v>
      </c>
      <c r="F127" s="41" t="s">
        <v>14</v>
      </c>
      <c r="G127" s="25">
        <f>SUM(H127:S127)</f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</row>
    <row r="128" spans="1:21" s="124" customFormat="1" ht="18">
      <c r="A128" s="120"/>
      <c r="B128" s="120">
        <v>4</v>
      </c>
      <c r="C128" s="120">
        <v>3</v>
      </c>
      <c r="D128" s="120">
        <v>4</v>
      </c>
      <c r="E128" s="120"/>
      <c r="F128" s="125" t="s">
        <v>49</v>
      </c>
      <c r="G128" s="126">
        <f>SUM(G129:G135)</f>
        <v>75833</v>
      </c>
      <c r="H128" s="126">
        <f>SUM(H129:H135)</f>
        <v>6319.43</v>
      </c>
      <c r="I128" s="126">
        <f t="shared" ref="I128:S128" si="37">SUM(I129:I135)</f>
        <v>6319.43</v>
      </c>
      <c r="J128" s="126">
        <f t="shared" si="37"/>
        <v>6319.43</v>
      </c>
      <c r="K128" s="126">
        <f t="shared" si="37"/>
        <v>6319.43</v>
      </c>
      <c r="L128" s="126">
        <f t="shared" si="37"/>
        <v>6319.43</v>
      </c>
      <c r="M128" s="126">
        <f t="shared" si="37"/>
        <v>6319.43</v>
      </c>
      <c r="N128" s="126">
        <f t="shared" si="37"/>
        <v>6319.43</v>
      </c>
      <c r="O128" s="126">
        <f t="shared" si="37"/>
        <v>6319.43</v>
      </c>
      <c r="P128" s="126">
        <f t="shared" si="37"/>
        <v>6319.43</v>
      </c>
      <c r="Q128" s="126">
        <f t="shared" si="37"/>
        <v>6319.43</v>
      </c>
      <c r="R128" s="126">
        <f t="shared" si="37"/>
        <v>6319.43</v>
      </c>
      <c r="S128" s="126">
        <f t="shared" si="37"/>
        <v>6319.27</v>
      </c>
      <c r="T128" s="123"/>
      <c r="U128" s="123"/>
    </row>
    <row r="129" spans="1:21">
      <c r="A129" s="24"/>
      <c r="B129" s="24">
        <v>4</v>
      </c>
      <c r="C129" s="24">
        <v>3</v>
      </c>
      <c r="D129" s="24">
        <v>4</v>
      </c>
      <c r="E129" s="24">
        <v>1</v>
      </c>
      <c r="F129" s="41" t="s">
        <v>50</v>
      </c>
      <c r="G129" s="109">
        <f t="shared" ref="G129:G135" si="38">SUM(H129:S129)</f>
        <v>17258</v>
      </c>
      <c r="H129" s="25">
        <v>1438.17</v>
      </c>
      <c r="I129" s="25">
        <v>1438.17</v>
      </c>
      <c r="J129" s="25">
        <v>1438.17</v>
      </c>
      <c r="K129" s="25">
        <v>1438.17</v>
      </c>
      <c r="L129" s="25">
        <v>1438.17</v>
      </c>
      <c r="M129" s="25">
        <v>1438.17</v>
      </c>
      <c r="N129" s="25">
        <v>1438.17</v>
      </c>
      <c r="O129" s="25">
        <v>1438.17</v>
      </c>
      <c r="P129" s="25">
        <v>1438.17</v>
      </c>
      <c r="Q129" s="25">
        <v>1438.17</v>
      </c>
      <c r="R129" s="25">
        <v>1438.17</v>
      </c>
      <c r="S129" s="25">
        <v>1438.13</v>
      </c>
    </row>
    <row r="130" spans="1:21" ht="18">
      <c r="A130" s="24"/>
      <c r="B130" s="24">
        <v>4</v>
      </c>
      <c r="C130" s="24">
        <v>3</v>
      </c>
      <c r="D130" s="24">
        <v>4</v>
      </c>
      <c r="E130" s="24">
        <v>2</v>
      </c>
      <c r="F130" s="41" t="s">
        <v>51</v>
      </c>
      <c r="G130" s="109">
        <f t="shared" si="38"/>
        <v>5472</v>
      </c>
      <c r="H130" s="25">
        <v>456</v>
      </c>
      <c r="I130" s="25">
        <v>456</v>
      </c>
      <c r="J130" s="25">
        <v>456</v>
      </c>
      <c r="K130" s="25">
        <v>456</v>
      </c>
      <c r="L130" s="25">
        <v>456</v>
      </c>
      <c r="M130" s="25">
        <v>456</v>
      </c>
      <c r="N130" s="25">
        <v>456</v>
      </c>
      <c r="O130" s="25">
        <v>456</v>
      </c>
      <c r="P130" s="25">
        <v>456</v>
      </c>
      <c r="Q130" s="25">
        <v>456</v>
      </c>
      <c r="R130" s="25">
        <v>456</v>
      </c>
      <c r="S130" s="25">
        <v>456</v>
      </c>
    </row>
    <row r="131" spans="1:21" ht="18">
      <c r="A131" s="24"/>
      <c r="B131" s="24">
        <v>4</v>
      </c>
      <c r="C131" s="24">
        <v>3</v>
      </c>
      <c r="D131" s="24">
        <v>4</v>
      </c>
      <c r="E131" s="24">
        <v>3</v>
      </c>
      <c r="F131" s="41" t="s">
        <v>52</v>
      </c>
      <c r="G131" s="109">
        <f t="shared" si="38"/>
        <v>19517.000000000004</v>
      </c>
      <c r="H131" s="25">
        <v>1626.42</v>
      </c>
      <c r="I131" s="25">
        <v>1626.42</v>
      </c>
      <c r="J131" s="25">
        <v>1626.42</v>
      </c>
      <c r="K131" s="25">
        <v>1626.42</v>
      </c>
      <c r="L131" s="25">
        <v>1626.42</v>
      </c>
      <c r="M131" s="25">
        <v>1626.42</v>
      </c>
      <c r="N131" s="25">
        <v>1626.42</v>
      </c>
      <c r="O131" s="25">
        <v>1626.42</v>
      </c>
      <c r="P131" s="25">
        <v>1626.42</v>
      </c>
      <c r="Q131" s="25">
        <v>1626.42</v>
      </c>
      <c r="R131" s="25">
        <v>1626.42</v>
      </c>
      <c r="S131" s="25">
        <v>1626.38</v>
      </c>
    </row>
    <row r="132" spans="1:21">
      <c r="A132" s="24"/>
      <c r="B132" s="24">
        <v>4</v>
      </c>
      <c r="C132" s="24">
        <v>3</v>
      </c>
      <c r="D132" s="24">
        <v>4</v>
      </c>
      <c r="E132" s="24">
        <v>4</v>
      </c>
      <c r="F132" s="41" t="s">
        <v>13</v>
      </c>
      <c r="G132" s="109">
        <f t="shared" si="38"/>
        <v>14353</v>
      </c>
      <c r="H132" s="25">
        <v>1196.0899999999999</v>
      </c>
      <c r="I132" s="25">
        <v>1196.0899999999999</v>
      </c>
      <c r="J132" s="25">
        <v>1196.0899999999999</v>
      </c>
      <c r="K132" s="25">
        <v>1196.0899999999999</v>
      </c>
      <c r="L132" s="25">
        <v>1196.0899999999999</v>
      </c>
      <c r="M132" s="25">
        <v>1196.0899999999999</v>
      </c>
      <c r="N132" s="25">
        <v>1196.0899999999999</v>
      </c>
      <c r="O132" s="25">
        <v>1196.0899999999999</v>
      </c>
      <c r="P132" s="25">
        <v>1196.0899999999999</v>
      </c>
      <c r="Q132" s="25">
        <v>1196.0899999999999</v>
      </c>
      <c r="R132" s="25">
        <v>1196.0899999999999</v>
      </c>
      <c r="S132" s="25">
        <v>1196.01</v>
      </c>
    </row>
    <row r="133" spans="1:21">
      <c r="A133" s="24"/>
      <c r="B133" s="24">
        <v>4</v>
      </c>
      <c r="C133" s="24">
        <v>3</v>
      </c>
      <c r="D133" s="24">
        <v>4</v>
      </c>
      <c r="E133" s="24">
        <v>5</v>
      </c>
      <c r="F133" s="41" t="s">
        <v>53</v>
      </c>
      <c r="G133" s="109">
        <f t="shared" si="38"/>
        <v>19233</v>
      </c>
      <c r="H133" s="25">
        <v>1602.75</v>
      </c>
      <c r="I133" s="25">
        <v>1602.75</v>
      </c>
      <c r="J133" s="25">
        <v>1602.75</v>
      </c>
      <c r="K133" s="25">
        <v>1602.75</v>
      </c>
      <c r="L133" s="25">
        <v>1602.75</v>
      </c>
      <c r="M133" s="25">
        <v>1602.75</v>
      </c>
      <c r="N133" s="25">
        <v>1602.75</v>
      </c>
      <c r="O133" s="25">
        <v>1602.75</v>
      </c>
      <c r="P133" s="25">
        <v>1602.75</v>
      </c>
      <c r="Q133" s="25">
        <v>1602.75</v>
      </c>
      <c r="R133" s="25">
        <v>1602.75</v>
      </c>
      <c r="S133" s="25">
        <v>1602.75</v>
      </c>
    </row>
    <row r="134" spans="1:21" ht="18">
      <c r="A134" s="24"/>
      <c r="B134" s="24">
        <v>4</v>
      </c>
      <c r="C134" s="24">
        <v>3</v>
      </c>
      <c r="D134" s="24">
        <v>4</v>
      </c>
      <c r="E134" s="24">
        <v>6</v>
      </c>
      <c r="F134" s="41" t="s">
        <v>54</v>
      </c>
      <c r="G134" s="109">
        <f t="shared" si="38"/>
        <v>0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</row>
    <row r="135" spans="1:21" ht="18">
      <c r="A135" s="24"/>
      <c r="B135" s="24">
        <v>4</v>
      </c>
      <c r="C135" s="24">
        <v>3</v>
      </c>
      <c r="D135" s="24">
        <v>4</v>
      </c>
      <c r="E135" s="24">
        <v>7</v>
      </c>
      <c r="F135" s="41" t="s">
        <v>55</v>
      </c>
      <c r="G135" s="109">
        <f t="shared" si="38"/>
        <v>0</v>
      </c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</row>
    <row r="136" spans="1:21" s="124" customFormat="1" ht="18">
      <c r="A136" s="120"/>
      <c r="B136" s="120">
        <v>4</v>
      </c>
      <c r="C136" s="120">
        <v>3</v>
      </c>
      <c r="D136" s="120">
        <v>5</v>
      </c>
      <c r="E136" s="120"/>
      <c r="F136" s="127" t="s">
        <v>39</v>
      </c>
      <c r="G136" s="126">
        <f>SUM(G137:G146)</f>
        <v>520704.74</v>
      </c>
      <c r="H136" s="126">
        <f t="shared" ref="H136:S136" si="39">SUM(H137:H146)</f>
        <v>43392.069999999992</v>
      </c>
      <c r="I136" s="126">
        <f t="shared" si="39"/>
        <v>43392.069999999992</v>
      </c>
      <c r="J136" s="126">
        <f t="shared" si="39"/>
        <v>43392.069999999992</v>
      </c>
      <c r="K136" s="126">
        <f t="shared" si="39"/>
        <v>43392.069999999992</v>
      </c>
      <c r="L136" s="126">
        <f t="shared" si="39"/>
        <v>43392.069999999992</v>
      </c>
      <c r="M136" s="126">
        <f t="shared" si="39"/>
        <v>43392.069999999992</v>
      </c>
      <c r="N136" s="126">
        <f t="shared" si="39"/>
        <v>43392.069999999992</v>
      </c>
      <c r="O136" s="126">
        <f t="shared" si="39"/>
        <v>43392.069999999992</v>
      </c>
      <c r="P136" s="126">
        <f t="shared" si="39"/>
        <v>43392.069999999992</v>
      </c>
      <c r="Q136" s="126">
        <f t="shared" si="39"/>
        <v>43392.069999999992</v>
      </c>
      <c r="R136" s="126">
        <f t="shared" si="39"/>
        <v>43392.069999999992</v>
      </c>
      <c r="S136" s="126">
        <f t="shared" si="39"/>
        <v>43391.969999999994</v>
      </c>
      <c r="T136" s="123"/>
      <c r="U136" s="123"/>
    </row>
    <row r="137" spans="1:21">
      <c r="A137" s="24"/>
      <c r="B137" s="24">
        <v>4</v>
      </c>
      <c r="C137" s="24">
        <v>3</v>
      </c>
      <c r="D137" s="24">
        <v>5</v>
      </c>
      <c r="E137" s="24">
        <v>1</v>
      </c>
      <c r="F137" s="41" t="s">
        <v>56</v>
      </c>
      <c r="G137" s="25">
        <f t="shared" ref="G137:G142" si="40">SUM(H137:S137)</f>
        <v>2119.0799999999995</v>
      </c>
      <c r="H137" s="25">
        <v>176.59</v>
      </c>
      <c r="I137" s="25">
        <v>176.59</v>
      </c>
      <c r="J137" s="25">
        <v>176.59</v>
      </c>
      <c r="K137" s="25">
        <v>176.59</v>
      </c>
      <c r="L137" s="25">
        <v>176.59</v>
      </c>
      <c r="M137" s="25">
        <v>176.59</v>
      </c>
      <c r="N137" s="25">
        <v>176.59</v>
      </c>
      <c r="O137" s="25">
        <v>176.59</v>
      </c>
      <c r="P137" s="25">
        <v>176.59</v>
      </c>
      <c r="Q137" s="25">
        <v>176.59</v>
      </c>
      <c r="R137" s="25">
        <v>176.59</v>
      </c>
      <c r="S137" s="25">
        <v>176.59</v>
      </c>
    </row>
    <row r="138" spans="1:21" ht="18">
      <c r="A138" s="24"/>
      <c r="B138" s="24">
        <v>4</v>
      </c>
      <c r="C138" s="24">
        <v>3</v>
      </c>
      <c r="D138" s="24">
        <v>5</v>
      </c>
      <c r="E138" s="24">
        <v>2</v>
      </c>
      <c r="F138" s="41" t="s">
        <v>57</v>
      </c>
      <c r="G138" s="25">
        <f t="shared" si="40"/>
        <v>18198</v>
      </c>
      <c r="H138" s="25">
        <v>1516.5</v>
      </c>
      <c r="I138" s="25">
        <v>1516.5</v>
      </c>
      <c r="J138" s="25">
        <v>1516.5</v>
      </c>
      <c r="K138" s="25">
        <v>1516.5</v>
      </c>
      <c r="L138" s="25">
        <v>1516.5</v>
      </c>
      <c r="M138" s="25">
        <v>1516.5</v>
      </c>
      <c r="N138" s="25">
        <v>1516.5</v>
      </c>
      <c r="O138" s="25">
        <v>1516.5</v>
      </c>
      <c r="P138" s="25">
        <v>1516.5</v>
      </c>
      <c r="Q138" s="25">
        <v>1516.5</v>
      </c>
      <c r="R138" s="25">
        <v>1516.5</v>
      </c>
      <c r="S138" s="25">
        <v>1516.5</v>
      </c>
    </row>
    <row r="139" spans="1:21">
      <c r="A139" s="24"/>
      <c r="B139" s="24">
        <v>4</v>
      </c>
      <c r="C139" s="24">
        <v>3</v>
      </c>
      <c r="D139" s="24">
        <v>5</v>
      </c>
      <c r="E139" s="24">
        <v>3</v>
      </c>
      <c r="F139" s="41" t="s">
        <v>15</v>
      </c>
      <c r="G139" s="25">
        <f t="shared" si="40"/>
        <v>408588.66</v>
      </c>
      <c r="H139" s="25">
        <v>34049.06</v>
      </c>
      <c r="I139" s="25">
        <v>34049.06</v>
      </c>
      <c r="J139" s="25">
        <v>34049.06</v>
      </c>
      <c r="K139" s="25">
        <v>34049.06</v>
      </c>
      <c r="L139" s="25">
        <v>34049.06</v>
      </c>
      <c r="M139" s="25">
        <v>34049.06</v>
      </c>
      <c r="N139" s="25">
        <v>34049.06</v>
      </c>
      <c r="O139" s="25">
        <v>34049.06</v>
      </c>
      <c r="P139" s="25">
        <v>34049.06</v>
      </c>
      <c r="Q139" s="25">
        <v>34049.06</v>
      </c>
      <c r="R139" s="25">
        <v>34049.06</v>
      </c>
      <c r="S139" s="25">
        <v>34049</v>
      </c>
    </row>
    <row r="140" spans="1:21">
      <c r="A140" s="24"/>
      <c r="B140" s="24">
        <v>4</v>
      </c>
      <c r="C140" s="24">
        <v>3</v>
      </c>
      <c r="D140" s="24">
        <v>5</v>
      </c>
      <c r="E140" s="24">
        <v>4</v>
      </c>
      <c r="F140" s="41" t="s">
        <v>215</v>
      </c>
      <c r="G140" s="25">
        <f t="shared" si="40"/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</row>
    <row r="141" spans="1:21" ht="18">
      <c r="A141" s="24"/>
      <c r="B141" s="24">
        <v>4</v>
      </c>
      <c r="C141" s="24">
        <v>3</v>
      </c>
      <c r="D141" s="24">
        <v>5</v>
      </c>
      <c r="E141" s="24">
        <v>5</v>
      </c>
      <c r="F141" s="41" t="s">
        <v>58</v>
      </c>
      <c r="G141" s="25">
        <f t="shared" si="40"/>
        <v>35971.999999999993</v>
      </c>
      <c r="H141" s="25">
        <v>2997.67</v>
      </c>
      <c r="I141" s="25">
        <v>2997.67</v>
      </c>
      <c r="J141" s="25">
        <v>2997.67</v>
      </c>
      <c r="K141" s="25">
        <v>2997.67</v>
      </c>
      <c r="L141" s="25">
        <v>2997.67</v>
      </c>
      <c r="M141" s="25">
        <v>2997.67</v>
      </c>
      <c r="N141" s="25">
        <v>2997.67</v>
      </c>
      <c r="O141" s="25">
        <v>2997.67</v>
      </c>
      <c r="P141" s="25">
        <v>2997.67</v>
      </c>
      <c r="Q141" s="25">
        <v>2997.67</v>
      </c>
      <c r="R141" s="25">
        <v>2997.67</v>
      </c>
      <c r="S141" s="25">
        <v>2997.63</v>
      </c>
    </row>
    <row r="142" spans="1:21">
      <c r="A142" s="24"/>
      <c r="B142" s="107">
        <v>4</v>
      </c>
      <c r="C142" s="107">
        <v>3</v>
      </c>
      <c r="D142" s="107">
        <v>5</v>
      </c>
      <c r="E142" s="107">
        <v>6</v>
      </c>
      <c r="F142" s="108" t="s">
        <v>13</v>
      </c>
      <c r="G142" s="25">
        <f t="shared" si="40"/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</row>
    <row r="143" spans="1:21">
      <c r="A143" s="24"/>
      <c r="B143" s="107">
        <v>4</v>
      </c>
      <c r="C143" s="107">
        <v>3</v>
      </c>
      <c r="D143" s="107">
        <v>5</v>
      </c>
      <c r="E143" s="107">
        <v>7</v>
      </c>
      <c r="F143" s="108" t="s">
        <v>216</v>
      </c>
      <c r="G143" s="25">
        <f t="shared" ref="G143:G146" si="41">SUM(H143:S143)</f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</row>
    <row r="144" spans="1:21">
      <c r="A144" s="24"/>
      <c r="B144" s="107">
        <v>4</v>
      </c>
      <c r="C144" s="107">
        <v>3</v>
      </c>
      <c r="D144" s="107">
        <v>5</v>
      </c>
      <c r="E144" s="107">
        <v>8</v>
      </c>
      <c r="F144" s="108" t="s">
        <v>217</v>
      </c>
      <c r="G144" s="25">
        <f t="shared" si="41"/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</row>
    <row r="145" spans="1:21">
      <c r="A145" s="24"/>
      <c r="B145" s="107">
        <v>4</v>
      </c>
      <c r="C145" s="107">
        <v>3</v>
      </c>
      <c r="D145" s="107">
        <v>5</v>
      </c>
      <c r="E145" s="107">
        <v>9</v>
      </c>
      <c r="F145" s="108" t="s">
        <v>218</v>
      </c>
      <c r="G145" s="25">
        <f t="shared" si="41"/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</row>
    <row r="146" spans="1:21" ht="18">
      <c r="A146" s="24"/>
      <c r="B146" s="24">
        <v>4</v>
      </c>
      <c r="C146" s="24">
        <v>3</v>
      </c>
      <c r="D146" s="24">
        <v>5</v>
      </c>
      <c r="E146" s="24">
        <v>10</v>
      </c>
      <c r="F146" s="41" t="s">
        <v>59</v>
      </c>
      <c r="G146" s="25">
        <f t="shared" si="41"/>
        <v>55827</v>
      </c>
      <c r="H146" s="25">
        <v>4652.25</v>
      </c>
      <c r="I146" s="25">
        <v>4652.25</v>
      </c>
      <c r="J146" s="25">
        <v>4652.25</v>
      </c>
      <c r="K146" s="25">
        <v>4652.25</v>
      </c>
      <c r="L146" s="25">
        <v>4652.25</v>
      </c>
      <c r="M146" s="25">
        <v>4652.25</v>
      </c>
      <c r="N146" s="25">
        <v>4652.25</v>
      </c>
      <c r="O146" s="25">
        <v>4652.25</v>
      </c>
      <c r="P146" s="25">
        <v>4652.25</v>
      </c>
      <c r="Q146" s="25">
        <v>4652.25</v>
      </c>
      <c r="R146" s="25">
        <v>4652.25</v>
      </c>
      <c r="S146" s="25">
        <v>4652.25</v>
      </c>
    </row>
    <row r="147" spans="1:21" s="124" customFormat="1">
      <c r="A147" s="120"/>
      <c r="B147" s="120">
        <v>4</v>
      </c>
      <c r="C147" s="120">
        <v>3</v>
      </c>
      <c r="D147" s="120">
        <v>6</v>
      </c>
      <c r="E147" s="120"/>
      <c r="F147" s="128" t="s">
        <v>16</v>
      </c>
      <c r="G147" s="126">
        <f>SUM(G148:G152)</f>
        <v>0</v>
      </c>
      <c r="H147" s="126">
        <f>SUM(H148:H152)</f>
        <v>0</v>
      </c>
      <c r="I147" s="126">
        <f t="shared" ref="I147:S147" si="42">SUM(I148:I152)</f>
        <v>0</v>
      </c>
      <c r="J147" s="126">
        <f t="shared" si="42"/>
        <v>0</v>
      </c>
      <c r="K147" s="126">
        <f t="shared" si="42"/>
        <v>0</v>
      </c>
      <c r="L147" s="126">
        <f t="shared" si="42"/>
        <v>0</v>
      </c>
      <c r="M147" s="126">
        <f t="shared" si="42"/>
        <v>0</v>
      </c>
      <c r="N147" s="126">
        <f t="shared" si="42"/>
        <v>0</v>
      </c>
      <c r="O147" s="126">
        <f t="shared" si="42"/>
        <v>0</v>
      </c>
      <c r="P147" s="126">
        <f t="shared" si="42"/>
        <v>0</v>
      </c>
      <c r="Q147" s="126">
        <f t="shared" si="42"/>
        <v>0</v>
      </c>
      <c r="R147" s="126">
        <f t="shared" si="42"/>
        <v>0</v>
      </c>
      <c r="S147" s="126">
        <f t="shared" si="42"/>
        <v>0</v>
      </c>
      <c r="T147" s="123"/>
      <c r="U147" s="123"/>
    </row>
    <row r="148" spans="1:21" ht="18">
      <c r="A148" s="24"/>
      <c r="B148" s="24">
        <v>4</v>
      </c>
      <c r="C148" s="24">
        <v>3</v>
      </c>
      <c r="D148" s="24">
        <v>6</v>
      </c>
      <c r="E148" s="24">
        <v>1</v>
      </c>
      <c r="F148" s="39" t="s">
        <v>60</v>
      </c>
      <c r="G148" s="25">
        <f t="shared" ref="G148:G152" si="43">SUM(H148:S148)</f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</row>
    <row r="149" spans="1:21" ht="27">
      <c r="A149" s="24"/>
      <c r="B149" s="24">
        <v>4</v>
      </c>
      <c r="C149" s="24">
        <v>3</v>
      </c>
      <c r="D149" s="24">
        <v>6</v>
      </c>
      <c r="E149" s="24">
        <v>2</v>
      </c>
      <c r="F149" s="39" t="s">
        <v>61</v>
      </c>
      <c r="G149" s="25">
        <f t="shared" si="43"/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</row>
    <row r="150" spans="1:21">
      <c r="A150" s="24"/>
      <c r="B150" s="24">
        <v>4</v>
      </c>
      <c r="C150" s="24">
        <v>3</v>
      </c>
      <c r="D150" s="24">
        <v>6</v>
      </c>
      <c r="E150" s="24">
        <v>3</v>
      </c>
      <c r="F150" s="39" t="s">
        <v>219</v>
      </c>
      <c r="G150" s="109">
        <f t="shared" si="43"/>
        <v>0</v>
      </c>
      <c r="H150" s="109">
        <v>0</v>
      </c>
      <c r="I150" s="109">
        <v>0</v>
      </c>
      <c r="J150" s="109">
        <v>0</v>
      </c>
      <c r="K150" s="109">
        <v>0</v>
      </c>
      <c r="L150" s="109">
        <v>0</v>
      </c>
      <c r="M150" s="109">
        <v>0</v>
      </c>
      <c r="N150" s="109">
        <v>0</v>
      </c>
      <c r="O150" s="109">
        <v>0</v>
      </c>
      <c r="P150" s="109">
        <v>0</v>
      </c>
      <c r="Q150" s="109">
        <v>0</v>
      </c>
      <c r="R150" s="109">
        <v>0</v>
      </c>
      <c r="S150" s="109">
        <v>0</v>
      </c>
    </row>
    <row r="151" spans="1:21" ht="27">
      <c r="A151" s="24"/>
      <c r="B151" s="24">
        <v>4</v>
      </c>
      <c r="C151" s="24">
        <v>3</v>
      </c>
      <c r="D151" s="24">
        <v>6</v>
      </c>
      <c r="E151" s="24">
        <v>4</v>
      </c>
      <c r="F151" s="39" t="s">
        <v>62</v>
      </c>
      <c r="G151" s="109">
        <f t="shared" si="43"/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</row>
    <row r="152" spans="1:21" ht="18">
      <c r="A152" s="24"/>
      <c r="B152" s="24">
        <v>4</v>
      </c>
      <c r="C152" s="24">
        <v>3</v>
      </c>
      <c r="D152" s="24">
        <v>6</v>
      </c>
      <c r="E152" s="24">
        <v>5</v>
      </c>
      <c r="F152" s="39" t="s">
        <v>63</v>
      </c>
      <c r="G152" s="109">
        <f t="shared" si="43"/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09">
        <v>0</v>
      </c>
      <c r="Q152" s="109">
        <v>0</v>
      </c>
      <c r="R152" s="109">
        <v>0</v>
      </c>
      <c r="S152" s="109">
        <v>0</v>
      </c>
    </row>
    <row r="153" spans="1:21" s="132" customFormat="1" ht="10.5">
      <c r="A153" s="129"/>
      <c r="B153" s="129">
        <v>4</v>
      </c>
      <c r="C153" s="129">
        <v>3</v>
      </c>
      <c r="D153" s="129">
        <v>7</v>
      </c>
      <c r="E153" s="129"/>
      <c r="F153" s="127" t="s">
        <v>82</v>
      </c>
      <c r="G153" s="130">
        <f>+G154</f>
        <v>0</v>
      </c>
      <c r="H153" s="130">
        <f>+H154</f>
        <v>0</v>
      </c>
      <c r="I153" s="130">
        <f t="shared" ref="I153:S153" si="44">+I154</f>
        <v>0</v>
      </c>
      <c r="J153" s="130">
        <f t="shared" si="44"/>
        <v>0</v>
      </c>
      <c r="K153" s="130">
        <f t="shared" si="44"/>
        <v>0</v>
      </c>
      <c r="L153" s="130">
        <f t="shared" si="44"/>
        <v>0</v>
      </c>
      <c r="M153" s="130">
        <f t="shared" si="44"/>
        <v>0</v>
      </c>
      <c r="N153" s="130">
        <f t="shared" si="44"/>
        <v>0</v>
      </c>
      <c r="O153" s="130">
        <f t="shared" si="44"/>
        <v>0</v>
      </c>
      <c r="P153" s="130">
        <f t="shared" si="44"/>
        <v>0</v>
      </c>
      <c r="Q153" s="130">
        <f t="shared" si="44"/>
        <v>0</v>
      </c>
      <c r="R153" s="130">
        <f t="shared" si="44"/>
        <v>0</v>
      </c>
      <c r="S153" s="130">
        <f t="shared" si="44"/>
        <v>0</v>
      </c>
      <c r="T153" s="131"/>
      <c r="U153" s="131"/>
    </row>
    <row r="154" spans="1:21">
      <c r="A154" s="24"/>
      <c r="B154" s="24">
        <v>4</v>
      </c>
      <c r="C154" s="24">
        <v>3</v>
      </c>
      <c r="D154" s="24">
        <v>7</v>
      </c>
      <c r="E154" s="24">
        <v>1</v>
      </c>
      <c r="F154" s="45" t="s">
        <v>82</v>
      </c>
      <c r="G154" s="109">
        <f>SUM(H154:S154)</f>
        <v>0</v>
      </c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</row>
    <row r="155" spans="1:21" s="132" customFormat="1" ht="18">
      <c r="A155" s="129"/>
      <c r="B155" s="129">
        <v>4</v>
      </c>
      <c r="C155" s="129">
        <v>3</v>
      </c>
      <c r="D155" s="129">
        <v>8</v>
      </c>
      <c r="E155" s="129"/>
      <c r="F155" s="127" t="s">
        <v>42</v>
      </c>
      <c r="G155" s="130">
        <f>SUM(G156:G158)</f>
        <v>250700.64</v>
      </c>
      <c r="H155" s="130">
        <f t="shared" ref="H155:S155" si="45">SUM(H156:H158)</f>
        <v>20891.730000000003</v>
      </c>
      <c r="I155" s="130">
        <f t="shared" si="45"/>
        <v>20891.730000000003</v>
      </c>
      <c r="J155" s="130">
        <f t="shared" si="45"/>
        <v>20891.730000000003</v>
      </c>
      <c r="K155" s="130">
        <f t="shared" si="45"/>
        <v>20891.730000000003</v>
      </c>
      <c r="L155" s="130">
        <f t="shared" si="45"/>
        <v>20891.730000000003</v>
      </c>
      <c r="M155" s="130">
        <f t="shared" si="45"/>
        <v>20891.730000000003</v>
      </c>
      <c r="N155" s="130">
        <f t="shared" si="45"/>
        <v>20891.730000000003</v>
      </c>
      <c r="O155" s="130">
        <f t="shared" si="45"/>
        <v>20891.730000000003</v>
      </c>
      <c r="P155" s="130">
        <f t="shared" si="45"/>
        <v>20891.730000000003</v>
      </c>
      <c r="Q155" s="130">
        <f t="shared" si="45"/>
        <v>20891.730000000003</v>
      </c>
      <c r="R155" s="130">
        <f t="shared" si="45"/>
        <v>20891.730000000003</v>
      </c>
      <c r="S155" s="130">
        <f t="shared" si="45"/>
        <v>20891.61</v>
      </c>
      <c r="T155" s="131"/>
      <c r="U155" s="131"/>
    </row>
    <row r="156" spans="1:21">
      <c r="A156" s="24"/>
      <c r="B156" s="24">
        <v>4</v>
      </c>
      <c r="C156" s="24">
        <v>3</v>
      </c>
      <c r="D156" s="24">
        <v>8</v>
      </c>
      <c r="E156" s="24">
        <v>1</v>
      </c>
      <c r="F156" s="45" t="s">
        <v>212</v>
      </c>
      <c r="G156" s="109">
        <f t="shared" ref="G156:G160" si="46">SUM(H156:S156)</f>
        <v>203070.64</v>
      </c>
      <c r="H156" s="109">
        <v>16922.560000000001</v>
      </c>
      <c r="I156" s="109">
        <v>16922.560000000001</v>
      </c>
      <c r="J156" s="109">
        <v>16922.560000000001</v>
      </c>
      <c r="K156" s="109">
        <v>16922.560000000001</v>
      </c>
      <c r="L156" s="109">
        <v>16922.560000000001</v>
      </c>
      <c r="M156" s="109">
        <v>16922.560000000001</v>
      </c>
      <c r="N156" s="109">
        <v>16922.560000000001</v>
      </c>
      <c r="O156" s="109">
        <v>16922.560000000001</v>
      </c>
      <c r="P156" s="109">
        <v>16922.560000000001</v>
      </c>
      <c r="Q156" s="109">
        <v>16922.560000000001</v>
      </c>
      <c r="R156" s="109">
        <v>16922.560000000001</v>
      </c>
      <c r="S156" s="109">
        <v>16922.48</v>
      </c>
    </row>
    <row r="157" spans="1:21" ht="18">
      <c r="A157" s="24"/>
      <c r="B157" s="24">
        <v>4</v>
      </c>
      <c r="C157" s="24">
        <v>3</v>
      </c>
      <c r="D157" s="24">
        <v>8</v>
      </c>
      <c r="E157" s="24">
        <v>2</v>
      </c>
      <c r="F157" s="45" t="s">
        <v>64</v>
      </c>
      <c r="G157" s="109">
        <f t="shared" si="46"/>
        <v>0</v>
      </c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</row>
    <row r="158" spans="1:21">
      <c r="A158" s="24"/>
      <c r="B158" s="24">
        <v>4</v>
      </c>
      <c r="C158" s="24">
        <v>3</v>
      </c>
      <c r="D158" s="24">
        <v>8</v>
      </c>
      <c r="E158" s="24">
        <v>3</v>
      </c>
      <c r="F158" s="45" t="s">
        <v>225</v>
      </c>
      <c r="G158" s="109">
        <f t="shared" si="46"/>
        <v>47629.999999999985</v>
      </c>
      <c r="H158" s="109">
        <v>3969.17</v>
      </c>
      <c r="I158" s="109">
        <v>3969.17</v>
      </c>
      <c r="J158" s="109">
        <v>3969.17</v>
      </c>
      <c r="K158" s="109">
        <v>3969.17</v>
      </c>
      <c r="L158" s="109">
        <v>3969.17</v>
      </c>
      <c r="M158" s="109">
        <v>3969.17</v>
      </c>
      <c r="N158" s="109">
        <v>3969.17</v>
      </c>
      <c r="O158" s="109">
        <v>3969.17</v>
      </c>
      <c r="P158" s="109">
        <v>3969.17</v>
      </c>
      <c r="Q158" s="109">
        <v>3969.17</v>
      </c>
      <c r="R158" s="109">
        <v>3969.17</v>
      </c>
      <c r="S158" s="109">
        <v>3969.13</v>
      </c>
    </row>
    <row r="159" spans="1:21" s="132" customFormat="1" ht="27">
      <c r="A159" s="129"/>
      <c r="B159" s="129">
        <v>4</v>
      </c>
      <c r="C159" s="129">
        <v>3</v>
      </c>
      <c r="D159" s="129">
        <v>9</v>
      </c>
      <c r="E159" s="129"/>
      <c r="F159" s="127" t="s">
        <v>41</v>
      </c>
      <c r="G159" s="130">
        <f>SUM(G160:G163)</f>
        <v>0</v>
      </c>
      <c r="H159" s="130">
        <f t="shared" ref="H159:S159" si="47">SUM(H160:H163)</f>
        <v>0</v>
      </c>
      <c r="I159" s="130">
        <f t="shared" si="47"/>
        <v>0</v>
      </c>
      <c r="J159" s="130">
        <f t="shared" si="47"/>
        <v>0</v>
      </c>
      <c r="K159" s="130">
        <f t="shared" si="47"/>
        <v>0</v>
      </c>
      <c r="L159" s="130">
        <f t="shared" si="47"/>
        <v>0</v>
      </c>
      <c r="M159" s="130">
        <f t="shared" si="47"/>
        <v>0</v>
      </c>
      <c r="N159" s="130">
        <f t="shared" si="47"/>
        <v>0</v>
      </c>
      <c r="O159" s="130">
        <f t="shared" si="47"/>
        <v>0</v>
      </c>
      <c r="P159" s="130">
        <f t="shared" si="47"/>
        <v>0</v>
      </c>
      <c r="Q159" s="130">
        <f t="shared" si="47"/>
        <v>0</v>
      </c>
      <c r="R159" s="130">
        <f t="shared" si="47"/>
        <v>0</v>
      </c>
      <c r="S159" s="130">
        <f t="shared" si="47"/>
        <v>0</v>
      </c>
      <c r="T159" s="131"/>
      <c r="U159" s="131"/>
    </row>
    <row r="160" spans="1:21">
      <c r="A160" s="24"/>
      <c r="B160" s="24">
        <v>4</v>
      </c>
      <c r="C160" s="24">
        <v>3</v>
      </c>
      <c r="D160" s="24">
        <v>9</v>
      </c>
      <c r="E160" s="24">
        <v>1</v>
      </c>
      <c r="F160" s="41" t="s">
        <v>65</v>
      </c>
      <c r="G160" s="109">
        <f t="shared" si="46"/>
        <v>0</v>
      </c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1" spans="1:21">
      <c r="A161" s="24"/>
      <c r="B161" s="24">
        <v>4</v>
      </c>
      <c r="C161" s="24">
        <v>3</v>
      </c>
      <c r="D161" s="24">
        <v>9</v>
      </c>
      <c r="E161" s="24">
        <v>2</v>
      </c>
      <c r="F161" s="41" t="s">
        <v>66</v>
      </c>
      <c r="G161" s="109">
        <f>SUM(H161:S161)</f>
        <v>0</v>
      </c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</row>
    <row r="162" spans="1:21">
      <c r="A162" s="24"/>
      <c r="B162" s="24">
        <v>4</v>
      </c>
      <c r="C162" s="24">
        <v>3</v>
      </c>
      <c r="D162" s="24">
        <v>9</v>
      </c>
      <c r="E162" s="24">
        <v>3</v>
      </c>
      <c r="F162" s="41" t="s">
        <v>67</v>
      </c>
      <c r="G162" s="109">
        <f>SUM(H162:S162)</f>
        <v>0</v>
      </c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</row>
    <row r="163" spans="1:21">
      <c r="A163" s="24"/>
      <c r="B163" s="24">
        <v>4</v>
      </c>
      <c r="C163" s="24">
        <v>3</v>
      </c>
      <c r="D163" s="24">
        <v>9</v>
      </c>
      <c r="E163" s="24">
        <v>4</v>
      </c>
      <c r="F163" s="41" t="s">
        <v>68</v>
      </c>
      <c r="G163" s="109">
        <f>SUM(H163:S163)</f>
        <v>0</v>
      </c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</row>
    <row r="164" spans="1:21">
      <c r="A164" s="129"/>
      <c r="B164" s="129">
        <v>4</v>
      </c>
      <c r="C164" s="129">
        <v>3</v>
      </c>
      <c r="D164" s="129" t="s">
        <v>144</v>
      </c>
      <c r="E164" s="129"/>
      <c r="F164" s="127" t="s">
        <v>40</v>
      </c>
      <c r="G164" s="130">
        <f>+G165</f>
        <v>81678.260000000009</v>
      </c>
      <c r="H164" s="130">
        <f t="shared" ref="H164:S164" si="48">+H165</f>
        <v>6806.53</v>
      </c>
      <c r="I164" s="130">
        <f t="shared" si="48"/>
        <v>6806.53</v>
      </c>
      <c r="J164" s="130">
        <f t="shared" si="48"/>
        <v>6806.53</v>
      </c>
      <c r="K164" s="130">
        <f t="shared" si="48"/>
        <v>6806.53</v>
      </c>
      <c r="L164" s="130">
        <f t="shared" si="48"/>
        <v>6806.53</v>
      </c>
      <c r="M164" s="130">
        <f t="shared" si="48"/>
        <v>6806.53</v>
      </c>
      <c r="N164" s="130">
        <f t="shared" si="48"/>
        <v>6806.53</v>
      </c>
      <c r="O164" s="130">
        <f t="shared" si="48"/>
        <v>6806.53</v>
      </c>
      <c r="P164" s="130">
        <f t="shared" si="48"/>
        <v>6806.53</v>
      </c>
      <c r="Q164" s="130">
        <f t="shared" si="48"/>
        <v>6806.53</v>
      </c>
      <c r="R164" s="130">
        <f t="shared" si="48"/>
        <v>6806.53</v>
      </c>
      <c r="S164" s="130">
        <f t="shared" si="48"/>
        <v>6806.43</v>
      </c>
    </row>
    <row r="165" spans="1:21">
      <c r="A165" s="24"/>
      <c r="B165" s="24">
        <v>4</v>
      </c>
      <c r="C165" s="24">
        <v>3</v>
      </c>
      <c r="D165" s="24" t="s">
        <v>144</v>
      </c>
      <c r="E165" s="24">
        <v>1</v>
      </c>
      <c r="F165" s="41" t="s">
        <v>17</v>
      </c>
      <c r="G165" s="109">
        <f>SUM(H165:S165)</f>
        <v>81678.260000000009</v>
      </c>
      <c r="H165" s="109">
        <v>6806.53</v>
      </c>
      <c r="I165" s="109">
        <v>6806.53</v>
      </c>
      <c r="J165" s="109">
        <v>6806.53</v>
      </c>
      <c r="K165" s="109">
        <v>6806.53</v>
      </c>
      <c r="L165" s="109">
        <v>6806.53</v>
      </c>
      <c r="M165" s="109">
        <v>6806.53</v>
      </c>
      <c r="N165" s="109">
        <v>6806.53</v>
      </c>
      <c r="O165" s="109">
        <v>6806.53</v>
      </c>
      <c r="P165" s="109">
        <v>6806.53</v>
      </c>
      <c r="Q165" s="109">
        <v>6806.53</v>
      </c>
      <c r="R165" s="109">
        <v>6806.53</v>
      </c>
      <c r="S165" s="109">
        <v>6806.43</v>
      </c>
    </row>
    <row r="166" spans="1:21" s="132" customFormat="1" ht="27">
      <c r="A166" s="129"/>
      <c r="B166" s="129">
        <v>4</v>
      </c>
      <c r="C166" s="129">
        <v>3</v>
      </c>
      <c r="D166" s="129" t="s">
        <v>145</v>
      </c>
      <c r="E166" s="129"/>
      <c r="F166" s="127" t="s">
        <v>83</v>
      </c>
      <c r="G166" s="130">
        <f>SUM(G167:G172)</f>
        <v>742671.23999999987</v>
      </c>
      <c r="H166" s="130">
        <f t="shared" ref="H166:S166" si="49">SUM(H167:H172)</f>
        <v>61889.279999999999</v>
      </c>
      <c r="I166" s="130">
        <f t="shared" si="49"/>
        <v>61889.279999999999</v>
      </c>
      <c r="J166" s="130">
        <f t="shared" si="49"/>
        <v>61889.279999999999</v>
      </c>
      <c r="K166" s="130">
        <f t="shared" si="49"/>
        <v>61889.279999999999</v>
      </c>
      <c r="L166" s="130">
        <f t="shared" si="49"/>
        <v>61889.279999999999</v>
      </c>
      <c r="M166" s="130">
        <f t="shared" si="49"/>
        <v>61889.279999999999</v>
      </c>
      <c r="N166" s="130">
        <f t="shared" si="49"/>
        <v>61889.279999999999</v>
      </c>
      <c r="O166" s="130">
        <f t="shared" si="49"/>
        <v>61889.279999999999</v>
      </c>
      <c r="P166" s="130">
        <f t="shared" si="49"/>
        <v>61889.279999999999</v>
      </c>
      <c r="Q166" s="130">
        <f t="shared" si="49"/>
        <v>61889.279999999999</v>
      </c>
      <c r="R166" s="130">
        <f t="shared" si="49"/>
        <v>61889.279999999999</v>
      </c>
      <c r="S166" s="130">
        <f t="shared" si="49"/>
        <v>61889.159999999996</v>
      </c>
      <c r="T166" s="131"/>
      <c r="U166" s="131"/>
    </row>
    <row r="167" spans="1:21">
      <c r="A167" s="24"/>
      <c r="B167" s="24">
        <v>4</v>
      </c>
      <c r="C167" s="24">
        <v>3</v>
      </c>
      <c r="D167" s="24" t="s">
        <v>145</v>
      </c>
      <c r="E167" s="24">
        <v>1</v>
      </c>
      <c r="F167" s="41" t="s">
        <v>18</v>
      </c>
      <c r="G167" s="109">
        <f>SUM(H167:S167)</f>
        <v>401299.99999999988</v>
      </c>
      <c r="H167" s="109">
        <v>33441.67</v>
      </c>
      <c r="I167" s="109">
        <v>33441.67</v>
      </c>
      <c r="J167" s="109">
        <v>33441.67</v>
      </c>
      <c r="K167" s="109">
        <v>33441.67</v>
      </c>
      <c r="L167" s="109">
        <v>33441.67</v>
      </c>
      <c r="M167" s="109">
        <v>33441.67</v>
      </c>
      <c r="N167" s="109">
        <v>33441.67</v>
      </c>
      <c r="O167" s="109">
        <v>33441.67</v>
      </c>
      <c r="P167" s="109">
        <v>33441.67</v>
      </c>
      <c r="Q167" s="109">
        <v>33441.67</v>
      </c>
      <c r="R167" s="109">
        <v>33441.67</v>
      </c>
      <c r="S167" s="109">
        <v>33441.629999999997</v>
      </c>
    </row>
    <row r="168" spans="1:21">
      <c r="A168" s="24"/>
      <c r="B168" s="24">
        <v>4</v>
      </c>
      <c r="C168" s="24">
        <v>3</v>
      </c>
      <c r="D168" s="24" t="s">
        <v>145</v>
      </c>
      <c r="E168" s="24">
        <v>2</v>
      </c>
      <c r="F168" s="41" t="s">
        <v>137</v>
      </c>
      <c r="G168" s="109">
        <f>SUM(H168:S168)</f>
        <v>0</v>
      </c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</row>
    <row r="169" spans="1:21" ht="18">
      <c r="A169" s="24"/>
      <c r="B169" s="24">
        <v>4</v>
      </c>
      <c r="C169" s="24">
        <v>3</v>
      </c>
      <c r="D169" s="24" t="s">
        <v>145</v>
      </c>
      <c r="E169" s="24">
        <v>3</v>
      </c>
      <c r="F169" s="41" t="s">
        <v>69</v>
      </c>
      <c r="G169" s="109">
        <f t="shared" ref="G169:G171" si="50">SUM(H169:S169)</f>
        <v>0</v>
      </c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</row>
    <row r="170" spans="1:21" ht="18">
      <c r="A170" s="24"/>
      <c r="B170" s="24">
        <v>4</v>
      </c>
      <c r="C170" s="24">
        <v>3</v>
      </c>
      <c r="D170" s="24" t="s">
        <v>145</v>
      </c>
      <c r="E170" s="24">
        <v>4</v>
      </c>
      <c r="F170" s="41" t="s">
        <v>70</v>
      </c>
      <c r="G170" s="109">
        <f t="shared" si="50"/>
        <v>0</v>
      </c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</row>
    <row r="171" spans="1:21" ht="18">
      <c r="A171" s="24"/>
      <c r="B171" s="24">
        <v>4</v>
      </c>
      <c r="C171" s="24">
        <v>3</v>
      </c>
      <c r="D171" s="24" t="s">
        <v>145</v>
      </c>
      <c r="E171" s="24">
        <v>5</v>
      </c>
      <c r="F171" s="41" t="s">
        <v>71</v>
      </c>
      <c r="G171" s="109">
        <f t="shared" si="50"/>
        <v>262609.54000000004</v>
      </c>
      <c r="H171" s="109">
        <v>21884.13</v>
      </c>
      <c r="I171" s="109">
        <v>21884.13</v>
      </c>
      <c r="J171" s="109">
        <v>21884.13</v>
      </c>
      <c r="K171" s="109">
        <v>21884.13</v>
      </c>
      <c r="L171" s="109">
        <v>21884.13</v>
      </c>
      <c r="M171" s="109">
        <v>21884.13</v>
      </c>
      <c r="N171" s="109">
        <v>21884.13</v>
      </c>
      <c r="O171" s="109">
        <v>21884.13</v>
      </c>
      <c r="P171" s="109">
        <v>21884.13</v>
      </c>
      <c r="Q171" s="109">
        <v>21884.13</v>
      </c>
      <c r="R171" s="109">
        <v>21884.13</v>
      </c>
      <c r="S171" s="109">
        <v>21884.11</v>
      </c>
    </row>
    <row r="172" spans="1:21">
      <c r="A172" s="24"/>
      <c r="B172" s="24">
        <v>4</v>
      </c>
      <c r="C172" s="24">
        <v>3</v>
      </c>
      <c r="D172" s="24" t="s">
        <v>145</v>
      </c>
      <c r="E172" s="24">
        <v>6</v>
      </c>
      <c r="F172" s="45" t="s">
        <v>72</v>
      </c>
      <c r="G172" s="109">
        <f>SUM(H172:S172)</f>
        <v>78761.699999999968</v>
      </c>
      <c r="H172" s="109">
        <v>6563.48</v>
      </c>
      <c r="I172" s="109">
        <v>6563.48</v>
      </c>
      <c r="J172" s="109">
        <v>6563.48</v>
      </c>
      <c r="K172" s="109">
        <v>6563.48</v>
      </c>
      <c r="L172" s="109">
        <v>6563.48</v>
      </c>
      <c r="M172" s="109">
        <v>6563.48</v>
      </c>
      <c r="N172" s="109">
        <v>6563.48</v>
      </c>
      <c r="O172" s="109">
        <v>6563.48</v>
      </c>
      <c r="P172" s="109">
        <v>6563.48</v>
      </c>
      <c r="Q172" s="109">
        <v>6563.48</v>
      </c>
      <c r="R172" s="109">
        <v>6563.48</v>
      </c>
      <c r="S172" s="109">
        <v>6563.42</v>
      </c>
    </row>
    <row r="173" spans="1:21">
      <c r="A173" s="24"/>
      <c r="B173" s="24">
        <v>4</v>
      </c>
      <c r="C173" s="24">
        <v>3</v>
      </c>
      <c r="D173" s="24" t="s">
        <v>130</v>
      </c>
      <c r="E173" s="24"/>
      <c r="F173" s="46" t="s">
        <v>159</v>
      </c>
      <c r="G173" s="109">
        <f ca="1">SUM(G174:G175)</f>
        <v>1518082.5599999996</v>
      </c>
      <c r="H173" s="109">
        <f t="shared" ref="H173:S173" si="51">SUM(H174:H175)</f>
        <v>0</v>
      </c>
      <c r="I173" s="109">
        <f t="shared" si="51"/>
        <v>0</v>
      </c>
      <c r="J173" s="109">
        <f t="shared" si="51"/>
        <v>0</v>
      </c>
      <c r="K173" s="109">
        <f t="shared" si="51"/>
        <v>0</v>
      </c>
      <c r="L173" s="109">
        <f t="shared" si="51"/>
        <v>0</v>
      </c>
      <c r="M173" s="109">
        <f t="shared" si="51"/>
        <v>0</v>
      </c>
      <c r="N173" s="109">
        <f t="shared" si="51"/>
        <v>0</v>
      </c>
      <c r="O173" s="109">
        <f t="shared" si="51"/>
        <v>0</v>
      </c>
      <c r="P173" s="109">
        <f t="shared" si="51"/>
        <v>0</v>
      </c>
      <c r="Q173" s="109">
        <f t="shared" si="51"/>
        <v>0</v>
      </c>
      <c r="R173" s="109">
        <f t="shared" si="51"/>
        <v>0</v>
      </c>
      <c r="S173" s="109">
        <f t="shared" si="51"/>
        <v>0</v>
      </c>
    </row>
    <row r="174" spans="1:21">
      <c r="A174" s="24"/>
      <c r="B174" s="24">
        <v>4</v>
      </c>
      <c r="C174" s="24">
        <v>3</v>
      </c>
      <c r="D174" s="24" t="s">
        <v>130</v>
      </c>
      <c r="E174" s="24">
        <v>1</v>
      </c>
      <c r="F174" s="45" t="s">
        <v>146</v>
      </c>
      <c r="G174" s="109">
        <f ca="1">SUM(G174:S174)</f>
        <v>0</v>
      </c>
      <c r="H174" s="109">
        <v>0</v>
      </c>
      <c r="I174" s="109">
        <v>0</v>
      </c>
      <c r="J174" s="109">
        <v>0</v>
      </c>
      <c r="K174" s="109">
        <v>0</v>
      </c>
      <c r="L174" s="109">
        <v>0</v>
      </c>
      <c r="M174" s="109">
        <v>0</v>
      </c>
      <c r="N174" s="109">
        <v>0</v>
      </c>
      <c r="O174" s="109">
        <v>0</v>
      </c>
      <c r="P174" s="109">
        <v>0</v>
      </c>
      <c r="Q174" s="109">
        <v>0</v>
      </c>
      <c r="R174" s="109">
        <v>0</v>
      </c>
      <c r="S174" s="109">
        <v>0</v>
      </c>
    </row>
    <row r="175" spans="1:21">
      <c r="A175" s="24"/>
      <c r="B175" s="24">
        <v>4</v>
      </c>
      <c r="C175" s="24">
        <v>3</v>
      </c>
      <c r="D175" s="24" t="s">
        <v>130</v>
      </c>
      <c r="E175" s="24">
        <v>2</v>
      </c>
      <c r="F175" s="45" t="s">
        <v>160</v>
      </c>
      <c r="G175" s="109">
        <f ca="1">SUM(G175:S175)</f>
        <v>0</v>
      </c>
      <c r="H175" s="109">
        <v>0</v>
      </c>
      <c r="I175" s="109">
        <v>0</v>
      </c>
      <c r="J175" s="109">
        <v>0</v>
      </c>
      <c r="K175" s="109">
        <v>0</v>
      </c>
      <c r="L175" s="109">
        <v>0</v>
      </c>
      <c r="M175" s="109">
        <v>0</v>
      </c>
      <c r="N175" s="109">
        <v>0</v>
      </c>
      <c r="O175" s="109">
        <v>0</v>
      </c>
      <c r="P175" s="109">
        <v>0</v>
      </c>
      <c r="Q175" s="109">
        <v>0</v>
      </c>
      <c r="R175" s="109">
        <v>0</v>
      </c>
      <c r="S175" s="109">
        <v>0</v>
      </c>
    </row>
    <row r="176" spans="1:21">
      <c r="A176" s="26"/>
      <c r="B176" s="26"/>
      <c r="C176" s="26"/>
      <c r="D176" s="26"/>
      <c r="E176" s="26"/>
      <c r="F176" s="50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9"/>
      <c r="U176" s="119"/>
    </row>
    <row r="177" spans="1:21" s="18" customFormat="1">
      <c r="A177" s="22">
        <v>44</v>
      </c>
      <c r="B177" s="22">
        <v>4</v>
      </c>
      <c r="C177" s="22">
        <v>4</v>
      </c>
      <c r="D177" s="22"/>
      <c r="E177" s="22"/>
      <c r="F177" s="38" t="s">
        <v>105</v>
      </c>
      <c r="G177" s="110">
        <f>+G178</f>
        <v>759041.21999999986</v>
      </c>
      <c r="H177" s="110">
        <f t="shared" ref="H177:S178" si="52">+H178</f>
        <v>63253.440000000002</v>
      </c>
      <c r="I177" s="110">
        <f t="shared" si="52"/>
        <v>63253.440000000002</v>
      </c>
      <c r="J177" s="110">
        <f t="shared" si="52"/>
        <v>63253.440000000002</v>
      </c>
      <c r="K177" s="110">
        <f t="shared" si="52"/>
        <v>63253.440000000002</v>
      </c>
      <c r="L177" s="110">
        <f t="shared" si="52"/>
        <v>63253.440000000002</v>
      </c>
      <c r="M177" s="110">
        <f t="shared" si="52"/>
        <v>63253.440000000002</v>
      </c>
      <c r="N177" s="110">
        <f t="shared" si="52"/>
        <v>63253.440000000002</v>
      </c>
      <c r="O177" s="110">
        <f t="shared" si="52"/>
        <v>63253.440000000002</v>
      </c>
      <c r="P177" s="110">
        <f t="shared" si="52"/>
        <v>63253.440000000002</v>
      </c>
      <c r="Q177" s="110">
        <f t="shared" si="52"/>
        <v>63253.440000000002</v>
      </c>
      <c r="R177" s="110">
        <f t="shared" si="52"/>
        <v>63253.440000000002</v>
      </c>
      <c r="S177" s="110">
        <f t="shared" si="52"/>
        <v>63253.38</v>
      </c>
      <c r="T177" s="117"/>
      <c r="U177" s="117"/>
    </row>
    <row r="178" spans="1:21">
      <c r="A178" s="24"/>
      <c r="B178" s="24">
        <v>4</v>
      </c>
      <c r="C178" s="24">
        <v>4</v>
      </c>
      <c r="D178" s="24">
        <v>1</v>
      </c>
      <c r="E178" s="24"/>
      <c r="F178" s="43" t="s">
        <v>105</v>
      </c>
      <c r="G178" s="109">
        <f>+G179</f>
        <v>759041.21999999986</v>
      </c>
      <c r="H178" s="109">
        <f t="shared" si="52"/>
        <v>63253.440000000002</v>
      </c>
      <c r="I178" s="109">
        <f t="shared" si="52"/>
        <v>63253.440000000002</v>
      </c>
      <c r="J178" s="109">
        <f t="shared" si="52"/>
        <v>63253.440000000002</v>
      </c>
      <c r="K178" s="109">
        <f t="shared" si="52"/>
        <v>63253.440000000002</v>
      </c>
      <c r="L178" s="109">
        <f t="shared" si="52"/>
        <v>63253.440000000002</v>
      </c>
      <c r="M178" s="109">
        <f t="shared" si="52"/>
        <v>63253.440000000002</v>
      </c>
      <c r="N178" s="109">
        <f t="shared" si="52"/>
        <v>63253.440000000002</v>
      </c>
      <c r="O178" s="109">
        <f t="shared" si="52"/>
        <v>63253.440000000002</v>
      </c>
      <c r="P178" s="109">
        <f t="shared" si="52"/>
        <v>63253.440000000002</v>
      </c>
      <c r="Q178" s="109">
        <f t="shared" si="52"/>
        <v>63253.440000000002</v>
      </c>
      <c r="R178" s="109">
        <f t="shared" si="52"/>
        <v>63253.440000000002</v>
      </c>
      <c r="S178" s="109">
        <f t="shared" si="52"/>
        <v>63253.38</v>
      </c>
    </row>
    <row r="179" spans="1:21">
      <c r="A179" s="24"/>
      <c r="B179" s="24">
        <v>4</v>
      </c>
      <c r="C179" s="24">
        <v>4</v>
      </c>
      <c r="D179" s="24">
        <v>1</v>
      </c>
      <c r="E179" s="24">
        <v>1</v>
      </c>
      <c r="F179" s="43" t="s">
        <v>105</v>
      </c>
      <c r="G179" s="109">
        <f>SUM(H179:S179)</f>
        <v>759041.21999999986</v>
      </c>
      <c r="H179" s="109">
        <v>63253.440000000002</v>
      </c>
      <c r="I179" s="109">
        <v>63253.440000000002</v>
      </c>
      <c r="J179" s="109">
        <v>63253.440000000002</v>
      </c>
      <c r="K179" s="109">
        <v>63253.440000000002</v>
      </c>
      <c r="L179" s="109">
        <v>63253.440000000002</v>
      </c>
      <c r="M179" s="109">
        <v>63253.440000000002</v>
      </c>
      <c r="N179" s="109">
        <v>63253.440000000002</v>
      </c>
      <c r="O179" s="109">
        <v>63253.440000000002</v>
      </c>
      <c r="P179" s="109">
        <v>63253.440000000002</v>
      </c>
      <c r="Q179" s="109">
        <v>63253.440000000002</v>
      </c>
      <c r="R179" s="109">
        <v>63253.440000000002</v>
      </c>
      <c r="S179" s="109">
        <v>63253.38</v>
      </c>
    </row>
    <row r="180" spans="1:21">
      <c r="A180" s="26"/>
      <c r="B180" s="26"/>
      <c r="C180" s="26"/>
      <c r="D180" s="26"/>
      <c r="E180" s="26"/>
      <c r="F180" s="44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9"/>
      <c r="U180" s="119"/>
    </row>
    <row r="181" spans="1:21" s="18" customFormat="1">
      <c r="A181" s="22">
        <v>45</v>
      </c>
      <c r="B181" s="22">
        <v>4</v>
      </c>
      <c r="C181" s="22">
        <v>5</v>
      </c>
      <c r="D181" s="22"/>
      <c r="E181" s="22"/>
      <c r="F181" s="38" t="s">
        <v>92</v>
      </c>
      <c r="G181" s="110">
        <f>G182+G185+G188</f>
        <v>26566.659999999996</v>
      </c>
      <c r="H181" s="110">
        <f t="shared" ref="H181:S181" si="53">H182+H185+H188</f>
        <v>2213.89</v>
      </c>
      <c r="I181" s="110">
        <f t="shared" si="53"/>
        <v>2213.89</v>
      </c>
      <c r="J181" s="110">
        <f t="shared" si="53"/>
        <v>2213.89</v>
      </c>
      <c r="K181" s="110">
        <f t="shared" si="53"/>
        <v>2213.89</v>
      </c>
      <c r="L181" s="110">
        <f t="shared" si="53"/>
        <v>2213.89</v>
      </c>
      <c r="M181" s="110">
        <f>M182+M185+M188</f>
        <v>2213.89</v>
      </c>
      <c r="N181" s="110">
        <f t="shared" si="53"/>
        <v>2213.89</v>
      </c>
      <c r="O181" s="110">
        <f t="shared" si="53"/>
        <v>2213.89</v>
      </c>
      <c r="P181" s="110">
        <f t="shared" si="53"/>
        <v>2213.89</v>
      </c>
      <c r="Q181" s="110">
        <f t="shared" si="53"/>
        <v>2213.89</v>
      </c>
      <c r="R181" s="110">
        <f t="shared" si="53"/>
        <v>2213.89</v>
      </c>
      <c r="S181" s="110">
        <f t="shared" si="53"/>
        <v>2213.87</v>
      </c>
      <c r="T181" s="117"/>
      <c r="U181" s="117"/>
    </row>
    <row r="182" spans="1:21">
      <c r="A182" s="24"/>
      <c r="B182" s="24">
        <v>4</v>
      </c>
      <c r="C182" s="24">
        <v>5</v>
      </c>
      <c r="D182" s="24">
        <v>1</v>
      </c>
      <c r="E182" s="24"/>
      <c r="F182" s="41" t="s">
        <v>28</v>
      </c>
      <c r="G182" s="109">
        <f>+G183+G184</f>
        <v>0</v>
      </c>
      <c r="H182" s="109">
        <f t="shared" ref="H182:S182" si="54">+H183+H184</f>
        <v>0</v>
      </c>
      <c r="I182" s="109">
        <f t="shared" si="54"/>
        <v>0</v>
      </c>
      <c r="J182" s="109">
        <f t="shared" si="54"/>
        <v>0</v>
      </c>
      <c r="K182" s="109">
        <f t="shared" si="54"/>
        <v>0</v>
      </c>
      <c r="L182" s="109">
        <f t="shared" si="54"/>
        <v>0</v>
      </c>
      <c r="M182" s="109">
        <f>+M183+M184</f>
        <v>0</v>
      </c>
      <c r="N182" s="109">
        <f t="shared" si="54"/>
        <v>0</v>
      </c>
      <c r="O182" s="109">
        <f t="shared" si="54"/>
        <v>0</v>
      </c>
      <c r="P182" s="109">
        <f t="shared" si="54"/>
        <v>0</v>
      </c>
      <c r="Q182" s="109">
        <f t="shared" si="54"/>
        <v>0</v>
      </c>
      <c r="R182" s="109">
        <f t="shared" si="54"/>
        <v>0</v>
      </c>
      <c r="S182" s="109">
        <f t="shared" si="54"/>
        <v>0</v>
      </c>
    </row>
    <row r="183" spans="1:21" hidden="1">
      <c r="A183" s="24"/>
      <c r="B183" s="24">
        <v>4</v>
      </c>
      <c r="C183" s="24">
        <v>5</v>
      </c>
      <c r="D183" s="24">
        <v>1</v>
      </c>
      <c r="E183" s="24">
        <v>1</v>
      </c>
      <c r="F183" s="47" t="s">
        <v>167</v>
      </c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</row>
    <row r="184" spans="1:21" hidden="1">
      <c r="A184" s="24"/>
      <c r="B184" s="24">
        <v>4</v>
      </c>
      <c r="C184" s="24">
        <v>5</v>
      </c>
      <c r="D184" s="24">
        <v>1</v>
      </c>
      <c r="E184" s="24">
        <v>2</v>
      </c>
      <c r="F184" s="47" t="s">
        <v>28</v>
      </c>
      <c r="G184" s="109">
        <f>SUM(H184:S184)</f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0</v>
      </c>
      <c r="N184" s="109">
        <v>0</v>
      </c>
      <c r="O184" s="109">
        <v>0</v>
      </c>
      <c r="P184" s="109">
        <v>0</v>
      </c>
      <c r="Q184" s="109">
        <v>0</v>
      </c>
      <c r="R184" s="109">
        <v>0</v>
      </c>
      <c r="S184" s="109">
        <v>0</v>
      </c>
    </row>
    <row r="185" spans="1:21">
      <c r="A185" s="24"/>
      <c r="B185" s="24">
        <v>4</v>
      </c>
      <c r="C185" s="24">
        <v>5</v>
      </c>
      <c r="D185" s="24">
        <v>2</v>
      </c>
      <c r="E185" s="24"/>
      <c r="F185" s="47" t="s">
        <v>29</v>
      </c>
      <c r="G185" s="25">
        <f>SUM(H185:S185)</f>
        <v>26566.659999999996</v>
      </c>
      <c r="H185" s="25">
        <v>2213.89</v>
      </c>
      <c r="I185" s="25">
        <v>2213.89</v>
      </c>
      <c r="J185" s="25">
        <v>2213.89</v>
      </c>
      <c r="K185" s="25">
        <v>2213.89</v>
      </c>
      <c r="L185" s="25">
        <v>2213.89</v>
      </c>
      <c r="M185" s="25">
        <v>2213.89</v>
      </c>
      <c r="N185" s="25">
        <v>2213.89</v>
      </c>
      <c r="O185" s="25">
        <v>2213.89</v>
      </c>
      <c r="P185" s="25">
        <v>2213.89</v>
      </c>
      <c r="Q185" s="25">
        <v>2213.89</v>
      </c>
      <c r="R185" s="25">
        <v>2213.89</v>
      </c>
      <c r="S185" s="25">
        <v>2213.87</v>
      </c>
    </row>
    <row r="186" spans="1:21" hidden="1">
      <c r="A186" s="24"/>
      <c r="B186" s="24">
        <v>4</v>
      </c>
      <c r="C186" s="24">
        <v>5</v>
      </c>
      <c r="D186" s="24">
        <v>2</v>
      </c>
      <c r="E186" s="24">
        <v>1</v>
      </c>
      <c r="F186" s="47" t="s">
        <v>168</v>
      </c>
      <c r="G186" s="25"/>
      <c r="H186" s="25"/>
      <c r="I186" s="25"/>
      <c r="J186" s="25"/>
      <c r="K186" s="25"/>
      <c r="L186" s="109"/>
      <c r="M186" s="109"/>
      <c r="N186" s="109"/>
      <c r="O186" s="109"/>
      <c r="P186" s="109"/>
      <c r="Q186" s="109"/>
      <c r="R186" s="109"/>
      <c r="S186" s="109"/>
    </row>
    <row r="187" spans="1:21" hidden="1">
      <c r="A187" s="24"/>
      <c r="B187" s="24">
        <v>4</v>
      </c>
      <c r="C187" s="24">
        <v>5</v>
      </c>
      <c r="D187" s="24">
        <v>2</v>
      </c>
      <c r="E187" s="24">
        <v>2</v>
      </c>
      <c r="F187" s="47" t="s">
        <v>163</v>
      </c>
      <c r="G187" s="109">
        <f>SUM(H187:S187)</f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</row>
    <row r="188" spans="1:21">
      <c r="A188" s="24"/>
      <c r="B188" s="24">
        <v>4</v>
      </c>
      <c r="C188" s="24">
        <v>5</v>
      </c>
      <c r="D188" s="24">
        <v>3</v>
      </c>
      <c r="E188" s="24"/>
      <c r="F188" s="47" t="s">
        <v>84</v>
      </c>
      <c r="G188" s="25">
        <f>+G189+G190</f>
        <v>0</v>
      </c>
      <c r="H188" s="25">
        <f t="shared" ref="H188:S188" si="55">+H189+H190</f>
        <v>0</v>
      </c>
      <c r="I188" s="25">
        <f t="shared" si="55"/>
        <v>0</v>
      </c>
      <c r="J188" s="25">
        <f t="shared" si="55"/>
        <v>0</v>
      </c>
      <c r="K188" s="25">
        <f t="shared" si="55"/>
        <v>0</v>
      </c>
      <c r="L188" s="109">
        <f t="shared" si="55"/>
        <v>0</v>
      </c>
      <c r="M188" s="109">
        <f t="shared" si="55"/>
        <v>0</v>
      </c>
      <c r="N188" s="109">
        <f t="shared" si="55"/>
        <v>0</v>
      </c>
      <c r="O188" s="109">
        <f t="shared" si="55"/>
        <v>0</v>
      </c>
      <c r="P188" s="109">
        <f t="shared" si="55"/>
        <v>0</v>
      </c>
      <c r="Q188" s="109">
        <f t="shared" si="55"/>
        <v>0</v>
      </c>
      <c r="R188" s="109">
        <f t="shared" si="55"/>
        <v>0</v>
      </c>
      <c r="S188" s="109">
        <f t="shared" si="55"/>
        <v>0</v>
      </c>
    </row>
    <row r="189" spans="1:21" hidden="1">
      <c r="A189" s="24"/>
      <c r="B189" s="24">
        <v>4</v>
      </c>
      <c r="C189" s="24">
        <v>5</v>
      </c>
      <c r="D189" s="24">
        <v>3</v>
      </c>
      <c r="E189" s="24">
        <v>1</v>
      </c>
      <c r="F189" s="47" t="s">
        <v>169</v>
      </c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</row>
    <row r="190" spans="1:21" hidden="1">
      <c r="A190" s="24"/>
      <c r="B190" s="24">
        <v>4</v>
      </c>
      <c r="C190" s="24">
        <v>5</v>
      </c>
      <c r="D190" s="24">
        <v>3</v>
      </c>
      <c r="E190" s="24">
        <v>2</v>
      </c>
      <c r="F190" s="47" t="s">
        <v>165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</row>
    <row r="191" spans="1:21">
      <c r="A191" s="26"/>
      <c r="B191" s="26"/>
      <c r="C191" s="26"/>
      <c r="D191" s="26"/>
      <c r="E191" s="26"/>
      <c r="F191" s="48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119"/>
      <c r="U191" s="119"/>
    </row>
    <row r="192" spans="1:21" s="18" customFormat="1" ht="18">
      <c r="A192" s="22">
        <v>49</v>
      </c>
      <c r="B192" s="22">
        <v>4</v>
      </c>
      <c r="C192" s="22">
        <v>9</v>
      </c>
      <c r="D192" s="22"/>
      <c r="E192" s="22"/>
      <c r="F192" s="38" t="s">
        <v>106</v>
      </c>
      <c r="G192" s="23">
        <f>+G193</f>
        <v>0</v>
      </c>
      <c r="H192" s="23">
        <f t="shared" ref="H192:S193" si="56">+H193</f>
        <v>0</v>
      </c>
      <c r="I192" s="23">
        <f t="shared" si="56"/>
        <v>0</v>
      </c>
      <c r="J192" s="23">
        <f t="shared" si="56"/>
        <v>0</v>
      </c>
      <c r="K192" s="23">
        <f t="shared" si="56"/>
        <v>0</v>
      </c>
      <c r="L192" s="23">
        <f t="shared" si="56"/>
        <v>0</v>
      </c>
      <c r="M192" s="23">
        <f t="shared" si="56"/>
        <v>0</v>
      </c>
      <c r="N192" s="23">
        <f t="shared" si="56"/>
        <v>0</v>
      </c>
      <c r="O192" s="23">
        <f t="shared" si="56"/>
        <v>0</v>
      </c>
      <c r="P192" s="23">
        <f t="shared" si="56"/>
        <v>0</v>
      </c>
      <c r="Q192" s="23">
        <f t="shared" si="56"/>
        <v>0</v>
      </c>
      <c r="R192" s="23">
        <f t="shared" si="56"/>
        <v>0</v>
      </c>
      <c r="S192" s="23">
        <f t="shared" si="56"/>
        <v>0</v>
      </c>
      <c r="T192" s="117"/>
      <c r="U192" s="117"/>
    </row>
    <row r="193" spans="1:21" ht="18">
      <c r="A193" s="24"/>
      <c r="B193" s="24">
        <v>4</v>
      </c>
      <c r="C193" s="24">
        <v>9</v>
      </c>
      <c r="D193" s="24">
        <v>1</v>
      </c>
      <c r="E193" s="24"/>
      <c r="F193" s="43" t="s">
        <v>106</v>
      </c>
      <c r="G193" s="25">
        <f>+G194</f>
        <v>0</v>
      </c>
      <c r="H193" s="25">
        <f t="shared" si="56"/>
        <v>0</v>
      </c>
      <c r="I193" s="25">
        <f t="shared" si="56"/>
        <v>0</v>
      </c>
      <c r="J193" s="25">
        <f t="shared" si="56"/>
        <v>0</v>
      </c>
      <c r="K193" s="25">
        <f t="shared" si="56"/>
        <v>0</v>
      </c>
      <c r="L193" s="25">
        <f t="shared" si="56"/>
        <v>0</v>
      </c>
      <c r="M193" s="25">
        <f t="shared" si="56"/>
        <v>0</v>
      </c>
      <c r="N193" s="25">
        <f t="shared" si="56"/>
        <v>0</v>
      </c>
      <c r="O193" s="25">
        <f t="shared" si="56"/>
        <v>0</v>
      </c>
      <c r="P193" s="25">
        <f t="shared" si="56"/>
        <v>0</v>
      </c>
      <c r="Q193" s="25">
        <f t="shared" si="56"/>
        <v>0</v>
      </c>
      <c r="R193" s="25">
        <f t="shared" si="56"/>
        <v>0</v>
      </c>
      <c r="S193" s="25">
        <f t="shared" si="56"/>
        <v>0</v>
      </c>
    </row>
    <row r="194" spans="1:21" ht="18" hidden="1">
      <c r="A194" s="24"/>
      <c r="B194" s="24">
        <v>4</v>
      </c>
      <c r="C194" s="24">
        <v>9</v>
      </c>
      <c r="D194" s="24">
        <v>1</v>
      </c>
      <c r="E194" s="24">
        <v>1</v>
      </c>
      <c r="F194" s="43" t="s">
        <v>106</v>
      </c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</row>
    <row r="195" spans="1:21">
      <c r="A195" s="26"/>
      <c r="B195" s="26"/>
      <c r="C195" s="26"/>
      <c r="D195" s="26"/>
      <c r="E195" s="26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119"/>
      <c r="U195" s="119"/>
    </row>
    <row r="196" spans="1:21" s="18" customFormat="1">
      <c r="A196" s="22">
        <v>5</v>
      </c>
      <c r="B196" s="22">
        <v>5</v>
      </c>
      <c r="C196" s="22"/>
      <c r="D196" s="22"/>
      <c r="E196" s="22"/>
      <c r="F196" s="59" t="s">
        <v>107</v>
      </c>
      <c r="G196" s="60">
        <f>+G198+G217+G221+G229</f>
        <v>301217.41999999993</v>
      </c>
      <c r="H196" s="60">
        <f t="shared" ref="H196:S196" si="57">+H198+H217+H221+H229</f>
        <v>25101.460000000003</v>
      </c>
      <c r="I196" s="60">
        <f t="shared" si="57"/>
        <v>25101.460000000003</v>
      </c>
      <c r="J196" s="60">
        <f t="shared" si="57"/>
        <v>25101.460000000003</v>
      </c>
      <c r="K196" s="60">
        <f t="shared" si="57"/>
        <v>25101.460000000003</v>
      </c>
      <c r="L196" s="60">
        <f t="shared" si="57"/>
        <v>25101.460000000003</v>
      </c>
      <c r="M196" s="60">
        <f t="shared" si="57"/>
        <v>25101.460000000003</v>
      </c>
      <c r="N196" s="60">
        <f t="shared" si="57"/>
        <v>25101.460000000003</v>
      </c>
      <c r="O196" s="60">
        <f t="shared" si="57"/>
        <v>25101.460000000003</v>
      </c>
      <c r="P196" s="60">
        <f t="shared" si="57"/>
        <v>25101.460000000003</v>
      </c>
      <c r="Q196" s="60">
        <f t="shared" si="57"/>
        <v>25101.460000000003</v>
      </c>
      <c r="R196" s="60">
        <f t="shared" si="57"/>
        <v>25101.460000000003</v>
      </c>
      <c r="S196" s="60">
        <f t="shared" si="57"/>
        <v>25101.360000000001</v>
      </c>
      <c r="T196" s="117"/>
      <c r="U196" s="117"/>
    </row>
    <row r="197" spans="1:21" s="18" customFormat="1">
      <c r="A197" s="19"/>
      <c r="B197" s="19"/>
      <c r="C197" s="19"/>
      <c r="D197" s="19"/>
      <c r="E197" s="19"/>
      <c r="F197" s="37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118"/>
      <c r="U197" s="118"/>
    </row>
    <row r="198" spans="1:21" s="18" customFormat="1">
      <c r="A198" s="22">
        <v>51</v>
      </c>
      <c r="B198" s="22">
        <v>5</v>
      </c>
      <c r="C198" s="22">
        <v>1</v>
      </c>
      <c r="D198" s="22"/>
      <c r="E198" s="22"/>
      <c r="F198" s="38" t="s">
        <v>108</v>
      </c>
      <c r="G198" s="23">
        <f>+G199+G202+G212+G214</f>
        <v>301217.41999999993</v>
      </c>
      <c r="H198" s="23">
        <f t="shared" ref="H198:S198" si="58">+H199+H202+H212+H214</f>
        <v>25101.460000000003</v>
      </c>
      <c r="I198" s="23">
        <f>+I199+I202+I212+I214</f>
        <v>25101.460000000003</v>
      </c>
      <c r="J198" s="23">
        <f t="shared" si="58"/>
        <v>25101.460000000003</v>
      </c>
      <c r="K198" s="23">
        <f t="shared" si="58"/>
        <v>25101.460000000003</v>
      </c>
      <c r="L198" s="23">
        <f t="shared" si="58"/>
        <v>25101.460000000003</v>
      </c>
      <c r="M198" s="23">
        <f t="shared" si="58"/>
        <v>25101.460000000003</v>
      </c>
      <c r="N198" s="23">
        <f t="shared" si="58"/>
        <v>25101.460000000003</v>
      </c>
      <c r="O198" s="23">
        <f t="shared" si="58"/>
        <v>25101.460000000003</v>
      </c>
      <c r="P198" s="23">
        <f t="shared" si="58"/>
        <v>25101.460000000003</v>
      </c>
      <c r="Q198" s="23">
        <f t="shared" si="58"/>
        <v>25101.460000000003</v>
      </c>
      <c r="R198" s="23">
        <f t="shared" si="58"/>
        <v>25101.460000000003</v>
      </c>
      <c r="S198" s="23">
        <f t="shared" si="58"/>
        <v>25101.360000000001</v>
      </c>
      <c r="T198" s="117"/>
      <c r="U198" s="117"/>
    </row>
    <row r="199" spans="1:21" ht="18">
      <c r="A199" s="24"/>
      <c r="B199" s="24">
        <v>5</v>
      </c>
      <c r="C199" s="24">
        <v>1</v>
      </c>
      <c r="D199" s="24">
        <v>1</v>
      </c>
      <c r="E199" s="24"/>
      <c r="F199" s="45" t="s">
        <v>138</v>
      </c>
      <c r="G199" s="109">
        <f>+G200+G201</f>
        <v>0</v>
      </c>
      <c r="H199" s="25">
        <f t="shared" ref="H199:S199" si="59">+H200+H201</f>
        <v>0</v>
      </c>
      <c r="I199" s="25">
        <f t="shared" si="59"/>
        <v>0</v>
      </c>
      <c r="J199" s="25">
        <f t="shared" si="59"/>
        <v>0</v>
      </c>
      <c r="K199" s="25">
        <f t="shared" si="59"/>
        <v>0</v>
      </c>
      <c r="L199" s="25">
        <f t="shared" si="59"/>
        <v>0</v>
      </c>
      <c r="M199" s="25">
        <f t="shared" si="59"/>
        <v>0</v>
      </c>
      <c r="N199" s="25">
        <f t="shared" si="59"/>
        <v>0</v>
      </c>
      <c r="O199" s="25">
        <f t="shared" si="59"/>
        <v>0</v>
      </c>
      <c r="P199" s="25">
        <f t="shared" si="59"/>
        <v>0</v>
      </c>
      <c r="Q199" s="25">
        <f t="shared" si="59"/>
        <v>0</v>
      </c>
      <c r="R199" s="25">
        <f t="shared" si="59"/>
        <v>0</v>
      </c>
      <c r="S199" s="25">
        <f t="shared" si="59"/>
        <v>0</v>
      </c>
    </row>
    <row r="200" spans="1:21">
      <c r="A200" s="24"/>
      <c r="B200" s="24">
        <v>5</v>
      </c>
      <c r="C200" s="24">
        <v>1</v>
      </c>
      <c r="D200" s="24">
        <v>1</v>
      </c>
      <c r="E200" s="24">
        <v>1</v>
      </c>
      <c r="F200" s="41" t="s">
        <v>19</v>
      </c>
      <c r="G200" s="109">
        <f>SUM(H200:S200)</f>
        <v>0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</row>
    <row r="201" spans="1:21">
      <c r="A201" s="24"/>
      <c r="B201" s="24">
        <v>5</v>
      </c>
      <c r="C201" s="24">
        <v>1</v>
      </c>
      <c r="D201" s="24">
        <v>1</v>
      </c>
      <c r="E201" s="24">
        <v>2</v>
      </c>
      <c r="F201" s="45" t="s">
        <v>73</v>
      </c>
      <c r="G201" s="109">
        <f>SUM(H201:S201)</f>
        <v>0</v>
      </c>
      <c r="H201" s="109">
        <v>0</v>
      </c>
      <c r="I201" s="109">
        <v>0</v>
      </c>
      <c r="J201" s="109">
        <v>0</v>
      </c>
      <c r="K201" s="109">
        <v>0</v>
      </c>
      <c r="L201" s="109">
        <v>0</v>
      </c>
      <c r="M201" s="109">
        <v>0</v>
      </c>
      <c r="N201" s="109">
        <v>0</v>
      </c>
      <c r="O201" s="109">
        <v>0</v>
      </c>
      <c r="P201" s="109">
        <v>0</v>
      </c>
      <c r="Q201" s="109">
        <v>0</v>
      </c>
      <c r="R201" s="109">
        <v>0</v>
      </c>
      <c r="S201" s="109">
        <v>0</v>
      </c>
    </row>
    <row r="202" spans="1:21" ht="18">
      <c r="A202" s="24"/>
      <c r="B202" s="24">
        <v>5</v>
      </c>
      <c r="C202" s="24">
        <v>1</v>
      </c>
      <c r="D202" s="24">
        <v>2</v>
      </c>
      <c r="E202" s="24"/>
      <c r="F202" s="45" t="s">
        <v>139</v>
      </c>
      <c r="G202" s="109">
        <f>SUM(G203:G211)</f>
        <v>283580.81999999995</v>
      </c>
      <c r="H202" s="109">
        <f t="shared" ref="H202:S202" si="60">SUM(H203:H211)</f>
        <v>23631.74</v>
      </c>
      <c r="I202" s="109">
        <f t="shared" si="60"/>
        <v>23631.74</v>
      </c>
      <c r="J202" s="109">
        <f>SUM(J203:J211)</f>
        <v>23631.74</v>
      </c>
      <c r="K202" s="109">
        <f t="shared" si="60"/>
        <v>23631.74</v>
      </c>
      <c r="L202" s="109">
        <f t="shared" si="60"/>
        <v>23631.74</v>
      </c>
      <c r="M202" s="109">
        <f t="shared" si="60"/>
        <v>23631.74</v>
      </c>
      <c r="N202" s="109">
        <f t="shared" si="60"/>
        <v>23631.74</v>
      </c>
      <c r="O202" s="109">
        <f t="shared" si="60"/>
        <v>23631.74</v>
      </c>
      <c r="P202" s="109">
        <f t="shared" si="60"/>
        <v>23631.74</v>
      </c>
      <c r="Q202" s="109">
        <f t="shared" si="60"/>
        <v>23631.74</v>
      </c>
      <c r="R202" s="109">
        <f t="shared" si="60"/>
        <v>23631.74</v>
      </c>
      <c r="S202" s="109">
        <f t="shared" si="60"/>
        <v>23631.68</v>
      </c>
    </row>
    <row r="203" spans="1:21">
      <c r="A203" s="24"/>
      <c r="B203" s="24">
        <v>5</v>
      </c>
      <c r="C203" s="24">
        <v>1</v>
      </c>
      <c r="D203" s="24">
        <v>2</v>
      </c>
      <c r="E203" s="24">
        <v>1</v>
      </c>
      <c r="F203" s="41" t="s">
        <v>21</v>
      </c>
      <c r="G203" s="109">
        <f t="shared" ref="G203:G211" si="61">SUM(H203:S203)</f>
        <v>0</v>
      </c>
      <c r="H203" s="109">
        <v>0</v>
      </c>
      <c r="I203" s="109">
        <v>0</v>
      </c>
      <c r="J203" s="109">
        <v>0</v>
      </c>
      <c r="K203" s="109">
        <v>0</v>
      </c>
      <c r="L203" s="109">
        <v>0</v>
      </c>
      <c r="M203" s="109">
        <v>0</v>
      </c>
      <c r="N203" s="109">
        <v>0</v>
      </c>
      <c r="O203" s="109">
        <v>0</v>
      </c>
      <c r="P203" s="109">
        <v>0</v>
      </c>
      <c r="Q203" s="109">
        <v>0</v>
      </c>
      <c r="R203" s="109">
        <v>0</v>
      </c>
      <c r="S203" s="109">
        <v>0</v>
      </c>
    </row>
    <row r="204" spans="1:21">
      <c r="A204" s="24"/>
      <c r="B204" s="24">
        <v>5</v>
      </c>
      <c r="C204" s="24">
        <v>1</v>
      </c>
      <c r="D204" s="24">
        <v>2</v>
      </c>
      <c r="E204" s="24">
        <v>2</v>
      </c>
      <c r="F204" s="41" t="s">
        <v>22</v>
      </c>
      <c r="G204" s="109">
        <f t="shared" si="61"/>
        <v>0</v>
      </c>
      <c r="H204" s="109">
        <v>0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  <c r="N204" s="109">
        <v>0</v>
      </c>
      <c r="O204" s="109">
        <v>0</v>
      </c>
      <c r="P204" s="109">
        <v>0</v>
      </c>
      <c r="Q204" s="109">
        <v>0</v>
      </c>
      <c r="R204" s="109">
        <v>0</v>
      </c>
      <c r="S204" s="109">
        <v>0</v>
      </c>
    </row>
    <row r="205" spans="1:21">
      <c r="A205" s="24"/>
      <c r="B205" s="24">
        <v>5</v>
      </c>
      <c r="C205" s="24">
        <v>1</v>
      </c>
      <c r="D205" s="24">
        <v>2</v>
      </c>
      <c r="E205" s="24">
        <v>3</v>
      </c>
      <c r="F205" s="41" t="s">
        <v>25</v>
      </c>
      <c r="G205" s="109">
        <f t="shared" si="61"/>
        <v>0</v>
      </c>
      <c r="H205" s="109">
        <v>0</v>
      </c>
      <c r="I205" s="109">
        <v>0</v>
      </c>
      <c r="J205" s="109">
        <v>0</v>
      </c>
      <c r="K205" s="109">
        <v>0</v>
      </c>
      <c r="L205" s="109">
        <v>0</v>
      </c>
      <c r="M205" s="109">
        <v>0</v>
      </c>
      <c r="N205" s="109">
        <v>0</v>
      </c>
      <c r="O205" s="109">
        <v>0</v>
      </c>
      <c r="P205" s="109">
        <v>0</v>
      </c>
      <c r="Q205" s="109">
        <v>0</v>
      </c>
      <c r="R205" s="109">
        <v>0</v>
      </c>
      <c r="S205" s="109">
        <v>0</v>
      </c>
    </row>
    <row r="206" spans="1:21">
      <c r="A206" s="24"/>
      <c r="B206" s="24">
        <v>5</v>
      </c>
      <c r="C206" s="24">
        <v>1</v>
      </c>
      <c r="D206" s="24">
        <v>2</v>
      </c>
      <c r="E206" s="24">
        <v>4</v>
      </c>
      <c r="F206" s="41" t="s">
        <v>20</v>
      </c>
      <c r="G206" s="109">
        <f t="shared" si="61"/>
        <v>0</v>
      </c>
      <c r="H206" s="109">
        <v>0</v>
      </c>
      <c r="I206" s="109">
        <v>0</v>
      </c>
      <c r="J206" s="109">
        <v>0</v>
      </c>
      <c r="K206" s="109">
        <v>0</v>
      </c>
      <c r="L206" s="109">
        <v>0</v>
      </c>
      <c r="M206" s="109">
        <v>0</v>
      </c>
      <c r="N206" s="109">
        <v>0</v>
      </c>
      <c r="O206" s="109">
        <v>0</v>
      </c>
      <c r="P206" s="109">
        <v>0</v>
      </c>
      <c r="Q206" s="109">
        <v>0</v>
      </c>
      <c r="R206" s="109">
        <v>0</v>
      </c>
      <c r="S206" s="109">
        <v>0</v>
      </c>
    </row>
    <row r="207" spans="1:21">
      <c r="A207" s="24"/>
      <c r="B207" s="24">
        <v>5</v>
      </c>
      <c r="C207" s="24">
        <v>1</v>
      </c>
      <c r="D207" s="24">
        <v>2</v>
      </c>
      <c r="E207" s="24">
        <v>5</v>
      </c>
      <c r="F207" s="41" t="s">
        <v>23</v>
      </c>
      <c r="G207" s="109">
        <f t="shared" si="61"/>
        <v>283580.81999999995</v>
      </c>
      <c r="H207" s="109">
        <v>23631.74</v>
      </c>
      <c r="I207" s="109">
        <v>23631.74</v>
      </c>
      <c r="J207" s="109">
        <v>23631.74</v>
      </c>
      <c r="K207" s="109">
        <v>23631.74</v>
      </c>
      <c r="L207" s="109">
        <v>23631.74</v>
      </c>
      <c r="M207" s="109">
        <v>23631.74</v>
      </c>
      <c r="N207" s="109">
        <v>23631.74</v>
      </c>
      <c r="O207" s="109">
        <v>23631.74</v>
      </c>
      <c r="P207" s="109">
        <v>23631.74</v>
      </c>
      <c r="Q207" s="109">
        <v>23631.74</v>
      </c>
      <c r="R207" s="109">
        <v>23631.74</v>
      </c>
      <c r="S207" s="109">
        <v>23631.68</v>
      </c>
    </row>
    <row r="208" spans="1:21">
      <c r="A208" s="24"/>
      <c r="B208" s="24">
        <v>5</v>
      </c>
      <c r="C208" s="24">
        <v>1</v>
      </c>
      <c r="D208" s="24">
        <v>2</v>
      </c>
      <c r="E208" s="24">
        <v>6</v>
      </c>
      <c r="F208" s="41" t="s">
        <v>24</v>
      </c>
      <c r="G208" s="109">
        <f t="shared" si="61"/>
        <v>0</v>
      </c>
      <c r="H208" s="109">
        <v>0</v>
      </c>
      <c r="I208" s="109">
        <v>0</v>
      </c>
      <c r="J208" s="109">
        <v>0</v>
      </c>
      <c r="K208" s="109">
        <v>0</v>
      </c>
      <c r="L208" s="109">
        <v>0</v>
      </c>
      <c r="M208" s="109">
        <v>0</v>
      </c>
      <c r="N208" s="109">
        <v>0</v>
      </c>
      <c r="O208" s="109">
        <v>0</v>
      </c>
      <c r="P208" s="109">
        <v>0</v>
      </c>
      <c r="Q208" s="109">
        <v>0</v>
      </c>
      <c r="R208" s="109">
        <v>0</v>
      </c>
      <c r="S208" s="109">
        <v>0</v>
      </c>
    </row>
    <row r="209" spans="1:21">
      <c r="A209" s="24"/>
      <c r="B209" s="24">
        <v>5</v>
      </c>
      <c r="C209" s="24">
        <v>1</v>
      </c>
      <c r="D209" s="24">
        <v>2</v>
      </c>
      <c r="E209" s="24">
        <v>7</v>
      </c>
      <c r="F209" s="41" t="s">
        <v>26</v>
      </c>
      <c r="G209" s="109">
        <f t="shared" si="61"/>
        <v>0</v>
      </c>
      <c r="H209" s="109">
        <v>0</v>
      </c>
      <c r="I209" s="109">
        <v>0</v>
      </c>
      <c r="J209" s="109">
        <v>0</v>
      </c>
      <c r="K209" s="109">
        <v>0</v>
      </c>
      <c r="L209" s="109">
        <v>0</v>
      </c>
      <c r="M209" s="109">
        <v>0</v>
      </c>
      <c r="N209" s="109">
        <v>0</v>
      </c>
      <c r="O209" s="109">
        <v>0</v>
      </c>
      <c r="P209" s="109">
        <v>0</v>
      </c>
      <c r="Q209" s="109">
        <v>0</v>
      </c>
      <c r="R209" s="109">
        <v>0</v>
      </c>
      <c r="S209" s="109">
        <v>0</v>
      </c>
    </row>
    <row r="210" spans="1:21">
      <c r="A210" s="24"/>
      <c r="B210" s="24">
        <v>5</v>
      </c>
      <c r="C210" s="24">
        <v>1</v>
      </c>
      <c r="D210" s="24">
        <v>2</v>
      </c>
      <c r="E210" s="24">
        <v>8</v>
      </c>
      <c r="F210" s="41" t="s">
        <v>220</v>
      </c>
      <c r="G210" s="109">
        <f t="shared" si="61"/>
        <v>0</v>
      </c>
      <c r="H210" s="109">
        <v>0</v>
      </c>
      <c r="I210" s="109">
        <v>0</v>
      </c>
      <c r="J210" s="109">
        <v>0</v>
      </c>
      <c r="K210" s="109">
        <v>0</v>
      </c>
      <c r="L210" s="109">
        <v>0</v>
      </c>
      <c r="M210" s="109">
        <v>0</v>
      </c>
      <c r="N210" s="109">
        <v>0</v>
      </c>
      <c r="O210" s="109">
        <v>0</v>
      </c>
      <c r="P210" s="109">
        <v>0</v>
      </c>
      <c r="Q210" s="109">
        <v>0</v>
      </c>
      <c r="R210" s="109">
        <v>0</v>
      </c>
      <c r="S210" s="109">
        <v>0</v>
      </c>
    </row>
    <row r="211" spans="1:21">
      <c r="A211" s="24"/>
      <c r="B211" s="24">
        <v>5</v>
      </c>
      <c r="C211" s="24">
        <v>1</v>
      </c>
      <c r="D211" s="24">
        <v>2</v>
      </c>
      <c r="E211" s="24">
        <v>9</v>
      </c>
      <c r="F211" s="41" t="s">
        <v>27</v>
      </c>
      <c r="G211" s="109">
        <f t="shared" si="61"/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0</v>
      </c>
      <c r="M211" s="109">
        <v>0</v>
      </c>
      <c r="N211" s="109">
        <v>0</v>
      </c>
      <c r="O211" s="109">
        <v>0</v>
      </c>
      <c r="P211" s="109">
        <v>0</v>
      </c>
      <c r="Q211" s="109">
        <v>0</v>
      </c>
      <c r="R211" s="109">
        <v>0</v>
      </c>
      <c r="S211" s="109">
        <v>0</v>
      </c>
    </row>
    <row r="212" spans="1:21">
      <c r="A212" s="24"/>
      <c r="B212" s="24">
        <v>5</v>
      </c>
      <c r="C212" s="24">
        <v>1</v>
      </c>
      <c r="D212" s="24">
        <v>3</v>
      </c>
      <c r="E212" s="24"/>
      <c r="F212" s="49" t="s">
        <v>143</v>
      </c>
      <c r="G212" s="109">
        <f>+G213</f>
        <v>17636.599999999995</v>
      </c>
      <c r="H212" s="25">
        <f t="shared" ref="H212:S212" si="62">+H213</f>
        <v>1469.72</v>
      </c>
      <c r="I212" s="25">
        <f t="shared" si="62"/>
        <v>1469.72</v>
      </c>
      <c r="J212" s="25">
        <f t="shared" si="62"/>
        <v>1469.72</v>
      </c>
      <c r="K212" s="25">
        <f t="shared" si="62"/>
        <v>1469.72</v>
      </c>
      <c r="L212" s="25">
        <f t="shared" si="62"/>
        <v>1469.72</v>
      </c>
      <c r="M212" s="25">
        <f t="shared" si="62"/>
        <v>1469.72</v>
      </c>
      <c r="N212" s="25">
        <f t="shared" si="62"/>
        <v>1469.72</v>
      </c>
      <c r="O212" s="25">
        <f t="shared" si="62"/>
        <v>1469.72</v>
      </c>
      <c r="P212" s="25">
        <f t="shared" si="62"/>
        <v>1469.72</v>
      </c>
      <c r="Q212" s="25">
        <f t="shared" si="62"/>
        <v>1469.72</v>
      </c>
      <c r="R212" s="25">
        <f t="shared" si="62"/>
        <v>1469.72</v>
      </c>
      <c r="S212" s="25">
        <f t="shared" si="62"/>
        <v>1469.68</v>
      </c>
    </row>
    <row r="213" spans="1:21">
      <c r="A213" s="24"/>
      <c r="B213" s="24">
        <v>5</v>
      </c>
      <c r="C213" s="24">
        <v>1</v>
      </c>
      <c r="D213" s="24">
        <v>3</v>
      </c>
      <c r="E213" s="24">
        <v>1</v>
      </c>
      <c r="F213" s="49" t="s">
        <v>143</v>
      </c>
      <c r="G213" s="109">
        <f>SUM(H213:S213)</f>
        <v>17636.599999999995</v>
      </c>
      <c r="H213" s="25">
        <v>1469.72</v>
      </c>
      <c r="I213" s="25">
        <v>1469.72</v>
      </c>
      <c r="J213" s="25">
        <v>1469.72</v>
      </c>
      <c r="K213" s="25">
        <v>1469.72</v>
      </c>
      <c r="L213" s="25">
        <v>1469.72</v>
      </c>
      <c r="M213" s="25">
        <v>1469.72</v>
      </c>
      <c r="N213" s="25">
        <v>1469.72</v>
      </c>
      <c r="O213" s="25">
        <v>1469.72</v>
      </c>
      <c r="P213" s="25">
        <v>1469.72</v>
      </c>
      <c r="Q213" s="25">
        <v>1469.72</v>
      </c>
      <c r="R213" s="25">
        <v>1469.72</v>
      </c>
      <c r="S213" s="25">
        <v>1469.68</v>
      </c>
    </row>
    <row r="214" spans="1:21">
      <c r="A214" s="24"/>
      <c r="B214" s="24">
        <v>5</v>
      </c>
      <c r="C214" s="24">
        <v>1</v>
      </c>
      <c r="D214" s="24">
        <v>4</v>
      </c>
      <c r="E214" s="24"/>
      <c r="F214" s="45" t="s">
        <v>43</v>
      </c>
      <c r="G214" s="109">
        <f>+G215</f>
        <v>0</v>
      </c>
      <c r="H214" s="25">
        <f t="shared" ref="H214:S214" si="63">+H215</f>
        <v>0</v>
      </c>
      <c r="I214" s="25">
        <f t="shared" si="63"/>
        <v>0</v>
      </c>
      <c r="J214" s="25">
        <f t="shared" si="63"/>
        <v>0</v>
      </c>
      <c r="K214" s="25">
        <f t="shared" si="63"/>
        <v>0</v>
      </c>
      <c r="L214" s="25">
        <f t="shared" si="63"/>
        <v>0</v>
      </c>
      <c r="M214" s="25">
        <f t="shared" si="63"/>
        <v>0</v>
      </c>
      <c r="N214" s="25">
        <f t="shared" si="63"/>
        <v>0</v>
      </c>
      <c r="O214" s="25">
        <f t="shared" si="63"/>
        <v>0</v>
      </c>
      <c r="P214" s="25">
        <f t="shared" si="63"/>
        <v>0</v>
      </c>
      <c r="Q214" s="25">
        <f t="shared" si="63"/>
        <v>0</v>
      </c>
      <c r="R214" s="25">
        <f t="shared" si="63"/>
        <v>0</v>
      </c>
      <c r="S214" s="25">
        <f t="shared" si="63"/>
        <v>0</v>
      </c>
    </row>
    <row r="215" spans="1:21">
      <c r="A215" s="24"/>
      <c r="B215" s="24">
        <v>5</v>
      </c>
      <c r="C215" s="24">
        <v>1</v>
      </c>
      <c r="D215" s="24">
        <v>4</v>
      </c>
      <c r="E215" s="24">
        <v>1</v>
      </c>
      <c r="F215" s="45" t="s">
        <v>43</v>
      </c>
      <c r="G215" s="109">
        <f t="shared" ref="G215" si="64">SUM(H215:S215)</f>
        <v>0</v>
      </c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</row>
    <row r="216" spans="1:21">
      <c r="A216" s="26"/>
      <c r="B216" s="26"/>
      <c r="C216" s="26"/>
      <c r="D216" s="26"/>
      <c r="E216" s="28"/>
      <c r="F216" s="50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119"/>
      <c r="U216" s="119"/>
    </row>
    <row r="217" spans="1:21" s="18" customFormat="1">
      <c r="A217" s="22">
        <v>52</v>
      </c>
      <c r="B217" s="22">
        <v>5</v>
      </c>
      <c r="C217" s="22">
        <v>2</v>
      </c>
      <c r="D217" s="22"/>
      <c r="E217" s="22"/>
      <c r="F217" s="38" t="s">
        <v>109</v>
      </c>
      <c r="G217" s="23">
        <f>+G218</f>
        <v>0</v>
      </c>
      <c r="H217" s="23">
        <f t="shared" ref="H217:S218" si="65">+H218</f>
        <v>0</v>
      </c>
      <c r="I217" s="23">
        <f t="shared" si="65"/>
        <v>0</v>
      </c>
      <c r="J217" s="23">
        <f t="shared" si="65"/>
        <v>0</v>
      </c>
      <c r="K217" s="23">
        <f t="shared" si="65"/>
        <v>0</v>
      </c>
      <c r="L217" s="23">
        <f t="shared" si="65"/>
        <v>0</v>
      </c>
      <c r="M217" s="23">
        <f t="shared" si="65"/>
        <v>0</v>
      </c>
      <c r="N217" s="23">
        <f t="shared" si="65"/>
        <v>0</v>
      </c>
      <c r="O217" s="23">
        <f t="shared" si="65"/>
        <v>0</v>
      </c>
      <c r="P217" s="23">
        <f t="shared" si="65"/>
        <v>0</v>
      </c>
      <c r="Q217" s="23">
        <f t="shared" si="65"/>
        <v>0</v>
      </c>
      <c r="R217" s="23">
        <f t="shared" si="65"/>
        <v>0</v>
      </c>
      <c r="S217" s="23">
        <f t="shared" si="65"/>
        <v>0</v>
      </c>
      <c r="T217" s="117"/>
      <c r="U217" s="117"/>
    </row>
    <row r="218" spans="1:21" ht="18">
      <c r="A218" s="24"/>
      <c r="B218" s="24">
        <v>5</v>
      </c>
      <c r="C218" s="24">
        <v>2</v>
      </c>
      <c r="D218" s="24">
        <v>1</v>
      </c>
      <c r="E218" s="24"/>
      <c r="F218" s="45" t="s">
        <v>74</v>
      </c>
      <c r="G218" s="25">
        <f>+G219</f>
        <v>0</v>
      </c>
      <c r="H218" s="25">
        <f t="shared" si="65"/>
        <v>0</v>
      </c>
      <c r="I218" s="25">
        <f t="shared" si="65"/>
        <v>0</v>
      </c>
      <c r="J218" s="25">
        <f t="shared" si="65"/>
        <v>0</v>
      </c>
      <c r="K218" s="25">
        <f t="shared" si="65"/>
        <v>0</v>
      </c>
      <c r="L218" s="25">
        <f t="shared" si="65"/>
        <v>0</v>
      </c>
      <c r="M218" s="25">
        <f t="shared" si="65"/>
        <v>0</v>
      </c>
      <c r="N218" s="25">
        <f t="shared" si="65"/>
        <v>0</v>
      </c>
      <c r="O218" s="25">
        <f t="shared" si="65"/>
        <v>0</v>
      </c>
      <c r="P218" s="25">
        <f t="shared" si="65"/>
        <v>0</v>
      </c>
      <c r="Q218" s="25">
        <f t="shared" si="65"/>
        <v>0</v>
      </c>
      <c r="R218" s="25">
        <f t="shared" si="65"/>
        <v>0</v>
      </c>
      <c r="S218" s="25">
        <f t="shared" si="65"/>
        <v>0</v>
      </c>
    </row>
    <row r="219" spans="1:21" ht="18" hidden="1">
      <c r="A219" s="24"/>
      <c r="B219" s="24">
        <v>5</v>
      </c>
      <c r="C219" s="24">
        <v>2</v>
      </c>
      <c r="D219" s="24">
        <v>1</v>
      </c>
      <c r="E219" s="24">
        <v>1</v>
      </c>
      <c r="F219" s="41" t="s">
        <v>74</v>
      </c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</row>
    <row r="220" spans="1:21">
      <c r="A220" s="26"/>
      <c r="B220" s="26"/>
      <c r="C220" s="26"/>
      <c r="D220" s="26"/>
      <c r="E220" s="29"/>
      <c r="F220" s="42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119"/>
      <c r="U220" s="119"/>
    </row>
    <row r="221" spans="1:21">
      <c r="A221" s="24"/>
      <c r="B221" s="24">
        <v>5</v>
      </c>
      <c r="C221" s="24">
        <v>3</v>
      </c>
      <c r="D221" s="22"/>
      <c r="E221" s="22"/>
      <c r="F221" s="38" t="s">
        <v>92</v>
      </c>
      <c r="G221" s="25">
        <f>+G222+G224+G226</f>
        <v>0</v>
      </c>
      <c r="H221" s="25">
        <f t="shared" ref="H221:S221" si="66">+H222+H224+H226</f>
        <v>0</v>
      </c>
      <c r="I221" s="25">
        <f t="shared" si="66"/>
        <v>0</v>
      </c>
      <c r="J221" s="25">
        <f t="shared" si="66"/>
        <v>0</v>
      </c>
      <c r="K221" s="25">
        <f t="shared" si="66"/>
        <v>0</v>
      </c>
      <c r="L221" s="25">
        <f t="shared" si="66"/>
        <v>0</v>
      </c>
      <c r="M221" s="25">
        <f t="shared" si="66"/>
        <v>0</v>
      </c>
      <c r="N221" s="25">
        <f t="shared" si="66"/>
        <v>0</v>
      </c>
      <c r="O221" s="25">
        <f t="shared" si="66"/>
        <v>0</v>
      </c>
      <c r="P221" s="25">
        <f t="shared" si="66"/>
        <v>0</v>
      </c>
      <c r="Q221" s="25">
        <f t="shared" si="66"/>
        <v>0</v>
      </c>
      <c r="R221" s="25">
        <f t="shared" si="66"/>
        <v>0</v>
      </c>
      <c r="S221" s="25">
        <f t="shared" si="66"/>
        <v>0</v>
      </c>
    </row>
    <row r="222" spans="1:21">
      <c r="A222" s="24"/>
      <c r="B222" s="24">
        <v>5</v>
      </c>
      <c r="C222" s="24">
        <v>3</v>
      </c>
      <c r="D222" s="24">
        <v>1</v>
      </c>
      <c r="E222" s="24"/>
      <c r="F222" s="41" t="s">
        <v>28</v>
      </c>
      <c r="G222" s="25">
        <f>+G223</f>
        <v>0</v>
      </c>
      <c r="H222" s="25">
        <f t="shared" ref="H222:S222" si="67">+H223</f>
        <v>0</v>
      </c>
      <c r="I222" s="25">
        <f t="shared" si="67"/>
        <v>0</v>
      </c>
      <c r="J222" s="25">
        <f t="shared" si="67"/>
        <v>0</v>
      </c>
      <c r="K222" s="25">
        <f t="shared" si="67"/>
        <v>0</v>
      </c>
      <c r="L222" s="25">
        <f t="shared" si="67"/>
        <v>0</v>
      </c>
      <c r="M222" s="25">
        <f t="shared" si="67"/>
        <v>0</v>
      </c>
      <c r="N222" s="25">
        <f t="shared" si="67"/>
        <v>0</v>
      </c>
      <c r="O222" s="25">
        <f t="shared" si="67"/>
        <v>0</v>
      </c>
      <c r="P222" s="25">
        <f t="shared" si="67"/>
        <v>0</v>
      </c>
      <c r="Q222" s="25">
        <f t="shared" si="67"/>
        <v>0</v>
      </c>
      <c r="R222" s="25">
        <f t="shared" si="67"/>
        <v>0</v>
      </c>
      <c r="S222" s="25">
        <f t="shared" si="67"/>
        <v>0</v>
      </c>
    </row>
    <row r="223" spans="1:21" hidden="1">
      <c r="A223" s="24"/>
      <c r="B223" s="24">
        <v>5</v>
      </c>
      <c r="C223" s="24">
        <v>3</v>
      </c>
      <c r="D223" s="24">
        <v>1</v>
      </c>
      <c r="E223" s="24">
        <v>1</v>
      </c>
      <c r="F223" s="47" t="s">
        <v>28</v>
      </c>
      <c r="G223" s="25">
        <f t="shared" ref="G223:G227" si="68">SUM(H223:S223)</f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</row>
    <row r="224" spans="1:21">
      <c r="A224" s="24"/>
      <c r="B224" s="24">
        <v>5</v>
      </c>
      <c r="C224" s="24">
        <v>3</v>
      </c>
      <c r="D224" s="24">
        <v>2</v>
      </c>
      <c r="E224" s="24"/>
      <c r="F224" s="47" t="s">
        <v>29</v>
      </c>
      <c r="G224" s="25">
        <f>+G225</f>
        <v>0</v>
      </c>
      <c r="H224" s="25">
        <f t="shared" ref="H224:S224" si="69">+H225</f>
        <v>0</v>
      </c>
      <c r="I224" s="25">
        <f t="shared" si="69"/>
        <v>0</v>
      </c>
      <c r="J224" s="25">
        <f t="shared" si="69"/>
        <v>0</v>
      </c>
      <c r="K224" s="25">
        <f t="shared" si="69"/>
        <v>0</v>
      </c>
      <c r="L224" s="25">
        <f t="shared" si="69"/>
        <v>0</v>
      </c>
      <c r="M224" s="25">
        <f t="shared" si="69"/>
        <v>0</v>
      </c>
      <c r="N224" s="25">
        <f t="shared" si="69"/>
        <v>0</v>
      </c>
      <c r="O224" s="25">
        <f t="shared" si="69"/>
        <v>0</v>
      </c>
      <c r="P224" s="25">
        <f t="shared" si="69"/>
        <v>0</v>
      </c>
      <c r="Q224" s="25">
        <f t="shared" si="69"/>
        <v>0</v>
      </c>
      <c r="R224" s="25">
        <f t="shared" si="69"/>
        <v>0</v>
      </c>
      <c r="S224" s="25">
        <f t="shared" si="69"/>
        <v>0</v>
      </c>
    </row>
    <row r="225" spans="1:21">
      <c r="A225" s="24"/>
      <c r="B225" s="24">
        <v>5</v>
      </c>
      <c r="C225" s="24">
        <v>3</v>
      </c>
      <c r="D225" s="24">
        <v>2</v>
      </c>
      <c r="E225" s="24">
        <v>1</v>
      </c>
      <c r="F225" s="47" t="s">
        <v>29</v>
      </c>
      <c r="G225" s="109">
        <f t="shared" si="68"/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</row>
    <row r="226" spans="1:21">
      <c r="A226" s="24"/>
      <c r="B226" s="24">
        <v>5</v>
      </c>
      <c r="C226" s="24">
        <v>3</v>
      </c>
      <c r="D226" s="24">
        <v>3</v>
      </c>
      <c r="E226" s="24"/>
      <c r="F226" s="47" t="s">
        <v>84</v>
      </c>
      <c r="G226" s="25">
        <f>+G227</f>
        <v>0</v>
      </c>
      <c r="H226" s="25">
        <f t="shared" ref="H226:S226" si="70">+H227</f>
        <v>0</v>
      </c>
      <c r="I226" s="25">
        <f t="shared" si="70"/>
        <v>0</v>
      </c>
      <c r="J226" s="25">
        <f t="shared" si="70"/>
        <v>0</v>
      </c>
      <c r="K226" s="25">
        <f t="shared" si="70"/>
        <v>0</v>
      </c>
      <c r="L226" s="25">
        <f t="shared" si="70"/>
        <v>0</v>
      </c>
      <c r="M226" s="25">
        <f t="shared" si="70"/>
        <v>0</v>
      </c>
      <c r="N226" s="25">
        <f t="shared" si="70"/>
        <v>0</v>
      </c>
      <c r="O226" s="25">
        <f t="shared" si="70"/>
        <v>0</v>
      </c>
      <c r="P226" s="25">
        <f t="shared" si="70"/>
        <v>0</v>
      </c>
      <c r="Q226" s="25">
        <f t="shared" si="70"/>
        <v>0</v>
      </c>
      <c r="R226" s="25">
        <f t="shared" si="70"/>
        <v>0</v>
      </c>
      <c r="S226" s="25">
        <f t="shared" si="70"/>
        <v>0</v>
      </c>
    </row>
    <row r="227" spans="1:21" hidden="1">
      <c r="A227" s="24"/>
      <c r="B227" s="24">
        <v>5</v>
      </c>
      <c r="C227" s="24">
        <v>3</v>
      </c>
      <c r="D227" s="24">
        <v>3</v>
      </c>
      <c r="E227" s="24">
        <v>1</v>
      </c>
      <c r="F227" s="47" t="s">
        <v>84</v>
      </c>
      <c r="G227" s="25">
        <f t="shared" si="68"/>
        <v>0</v>
      </c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</row>
    <row r="228" spans="1:21">
      <c r="A228" s="26"/>
      <c r="B228" s="26"/>
      <c r="C228" s="26"/>
      <c r="D228" s="26"/>
      <c r="E228" s="26"/>
      <c r="F228" s="48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119"/>
      <c r="U228" s="119"/>
    </row>
    <row r="229" spans="1:21" s="18" customFormat="1" ht="18">
      <c r="A229" s="22">
        <v>59</v>
      </c>
      <c r="B229" s="22">
        <v>5</v>
      </c>
      <c r="C229" s="22">
        <v>9</v>
      </c>
      <c r="D229" s="22"/>
      <c r="E229" s="22"/>
      <c r="F229" s="38" t="s">
        <v>110</v>
      </c>
      <c r="G229" s="23">
        <f>+G230</f>
        <v>0</v>
      </c>
      <c r="H229" s="23">
        <f t="shared" ref="H229:S230" si="71">+H230</f>
        <v>0</v>
      </c>
      <c r="I229" s="23">
        <f t="shared" si="71"/>
        <v>0</v>
      </c>
      <c r="J229" s="23">
        <f t="shared" si="71"/>
        <v>0</v>
      </c>
      <c r="K229" s="23">
        <f t="shared" si="71"/>
        <v>0</v>
      </c>
      <c r="L229" s="23">
        <f t="shared" si="71"/>
        <v>0</v>
      </c>
      <c r="M229" s="23">
        <f t="shared" si="71"/>
        <v>0</v>
      </c>
      <c r="N229" s="23">
        <f t="shared" si="71"/>
        <v>0</v>
      </c>
      <c r="O229" s="23">
        <f t="shared" si="71"/>
        <v>0</v>
      </c>
      <c r="P229" s="23">
        <f t="shared" si="71"/>
        <v>0</v>
      </c>
      <c r="Q229" s="23">
        <f t="shared" si="71"/>
        <v>0</v>
      </c>
      <c r="R229" s="23">
        <f t="shared" si="71"/>
        <v>0</v>
      </c>
      <c r="S229" s="23">
        <f t="shared" si="71"/>
        <v>0</v>
      </c>
      <c r="T229" s="117"/>
      <c r="U229" s="117"/>
    </row>
    <row r="230" spans="1:21" ht="18">
      <c r="A230" s="24"/>
      <c r="B230" s="24">
        <v>5</v>
      </c>
      <c r="C230" s="24">
        <v>9</v>
      </c>
      <c r="D230" s="24">
        <v>1</v>
      </c>
      <c r="E230" s="24"/>
      <c r="F230" s="43" t="s">
        <v>110</v>
      </c>
      <c r="G230" s="25">
        <f>+G231</f>
        <v>0</v>
      </c>
      <c r="H230" s="25">
        <f t="shared" si="71"/>
        <v>0</v>
      </c>
      <c r="I230" s="25">
        <f t="shared" si="71"/>
        <v>0</v>
      </c>
      <c r="J230" s="25">
        <f t="shared" si="71"/>
        <v>0</v>
      </c>
      <c r="K230" s="25">
        <f t="shared" si="71"/>
        <v>0</v>
      </c>
      <c r="L230" s="25">
        <f t="shared" si="71"/>
        <v>0</v>
      </c>
      <c r="M230" s="25">
        <f t="shared" si="71"/>
        <v>0</v>
      </c>
      <c r="N230" s="25">
        <f t="shared" si="71"/>
        <v>0</v>
      </c>
      <c r="O230" s="25">
        <f t="shared" si="71"/>
        <v>0</v>
      </c>
      <c r="P230" s="25">
        <f t="shared" si="71"/>
        <v>0</v>
      </c>
      <c r="Q230" s="25">
        <f t="shared" si="71"/>
        <v>0</v>
      </c>
      <c r="R230" s="25">
        <f t="shared" si="71"/>
        <v>0</v>
      </c>
      <c r="S230" s="25">
        <f t="shared" si="71"/>
        <v>0</v>
      </c>
    </row>
    <row r="231" spans="1:21" ht="18" hidden="1">
      <c r="A231" s="24"/>
      <c r="B231" s="24">
        <v>5</v>
      </c>
      <c r="C231" s="24">
        <v>9</v>
      </c>
      <c r="D231" s="24">
        <v>1</v>
      </c>
      <c r="E231" s="24">
        <v>1</v>
      </c>
      <c r="F231" s="43" t="s">
        <v>110</v>
      </c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</row>
    <row r="232" spans="1:21">
      <c r="A232" s="26" t="s">
        <v>6</v>
      </c>
      <c r="B232" s="26"/>
      <c r="C232" s="26"/>
      <c r="D232" s="26"/>
      <c r="E232" s="26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119"/>
      <c r="U232" s="119"/>
    </row>
    <row r="233" spans="1:21" s="18" customFormat="1">
      <c r="A233" s="22">
        <v>6</v>
      </c>
      <c r="B233" s="22">
        <v>6</v>
      </c>
      <c r="C233" s="22"/>
      <c r="D233" s="22"/>
      <c r="E233" s="22"/>
      <c r="F233" s="59" t="s">
        <v>5</v>
      </c>
      <c r="G233" s="60">
        <f>+G235+G257+G261</f>
        <v>102999.99999999997</v>
      </c>
      <c r="H233" s="60">
        <f t="shared" ref="H233:S233" si="72">+H235+H257+H261</f>
        <v>8583.34</v>
      </c>
      <c r="I233" s="60">
        <f t="shared" si="72"/>
        <v>8583.34</v>
      </c>
      <c r="J233" s="60">
        <f t="shared" si="72"/>
        <v>8583.34</v>
      </c>
      <c r="K233" s="60">
        <f t="shared" si="72"/>
        <v>8583.34</v>
      </c>
      <c r="L233" s="60">
        <f t="shared" si="72"/>
        <v>8583.34</v>
      </c>
      <c r="M233" s="60">
        <f t="shared" si="72"/>
        <v>8583.34</v>
      </c>
      <c r="N233" s="60">
        <f t="shared" si="72"/>
        <v>8583.34</v>
      </c>
      <c r="O233" s="60">
        <f t="shared" si="72"/>
        <v>8583.34</v>
      </c>
      <c r="P233" s="60">
        <f t="shared" si="72"/>
        <v>8583.34</v>
      </c>
      <c r="Q233" s="60">
        <f t="shared" si="72"/>
        <v>8583.34</v>
      </c>
      <c r="R233" s="60">
        <f t="shared" si="72"/>
        <v>8583.34</v>
      </c>
      <c r="S233" s="60">
        <f t="shared" si="72"/>
        <v>8583.26</v>
      </c>
      <c r="T233" s="117"/>
      <c r="U233" s="117"/>
    </row>
    <row r="234" spans="1:21" s="18" customFormat="1">
      <c r="A234" s="19"/>
      <c r="B234" s="19"/>
      <c r="C234" s="19"/>
      <c r="D234" s="19"/>
      <c r="E234" s="19"/>
      <c r="F234" s="37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118"/>
      <c r="U234" s="118"/>
    </row>
    <row r="235" spans="1:21" s="18" customFormat="1" ht="18">
      <c r="A235" s="22">
        <v>61</v>
      </c>
      <c r="B235" s="22">
        <v>6</v>
      </c>
      <c r="C235" s="22">
        <v>1</v>
      </c>
      <c r="D235" s="22"/>
      <c r="E235" s="22"/>
      <c r="F235" s="38" t="s">
        <v>111</v>
      </c>
      <c r="G235" s="23">
        <f>+G236+G238+G240+G242+G244+G246+G248+G252+G254+G250</f>
        <v>102999.99999999997</v>
      </c>
      <c r="H235" s="23">
        <f t="shared" ref="H235:S235" si="73">+H236+H238+H240+H242+H244+H246+H248+H252+H254</f>
        <v>8583.34</v>
      </c>
      <c r="I235" s="23">
        <f t="shared" si="73"/>
        <v>8583.34</v>
      </c>
      <c r="J235" s="23">
        <f t="shared" si="73"/>
        <v>8583.34</v>
      </c>
      <c r="K235" s="23">
        <f t="shared" si="73"/>
        <v>8583.34</v>
      </c>
      <c r="L235" s="23">
        <f t="shared" si="73"/>
        <v>8583.34</v>
      </c>
      <c r="M235" s="23">
        <f>+M236+M238+M240+M242+M244+M246+M248+M252+M254</f>
        <v>8583.34</v>
      </c>
      <c r="N235" s="23">
        <f t="shared" si="73"/>
        <v>8583.34</v>
      </c>
      <c r="O235" s="23">
        <f t="shared" si="73"/>
        <v>8583.34</v>
      </c>
      <c r="P235" s="23">
        <f t="shared" si="73"/>
        <v>8583.34</v>
      </c>
      <c r="Q235" s="23">
        <f t="shared" si="73"/>
        <v>8583.34</v>
      </c>
      <c r="R235" s="23">
        <f t="shared" si="73"/>
        <v>8583.34</v>
      </c>
      <c r="S235" s="23">
        <f t="shared" si="73"/>
        <v>8583.26</v>
      </c>
      <c r="T235" s="117"/>
      <c r="U235" s="117"/>
    </row>
    <row r="236" spans="1:21">
      <c r="A236" s="24"/>
      <c r="B236" s="24">
        <v>6</v>
      </c>
      <c r="C236" s="24">
        <v>1</v>
      </c>
      <c r="D236" s="24">
        <v>1</v>
      </c>
      <c r="E236" s="24"/>
      <c r="F236" s="41" t="s">
        <v>28</v>
      </c>
      <c r="G236" s="109">
        <f>+G237</f>
        <v>0</v>
      </c>
      <c r="H236" s="109">
        <f t="shared" ref="H236:S236" si="74">+H237</f>
        <v>0</v>
      </c>
      <c r="I236" s="109">
        <f t="shared" si="74"/>
        <v>0</v>
      </c>
      <c r="J236" s="109">
        <f t="shared" si="74"/>
        <v>0</v>
      </c>
      <c r="K236" s="109">
        <f t="shared" si="74"/>
        <v>0</v>
      </c>
      <c r="L236" s="109">
        <f t="shared" si="74"/>
        <v>0</v>
      </c>
      <c r="M236" s="109">
        <f t="shared" si="74"/>
        <v>0</v>
      </c>
      <c r="N236" s="109">
        <f t="shared" si="74"/>
        <v>0</v>
      </c>
      <c r="O236" s="109">
        <f t="shared" si="74"/>
        <v>0</v>
      </c>
      <c r="P236" s="109">
        <f t="shared" si="74"/>
        <v>0</v>
      </c>
      <c r="Q236" s="109">
        <f t="shared" si="74"/>
        <v>0</v>
      </c>
      <c r="R236" s="109">
        <f t="shared" si="74"/>
        <v>0</v>
      </c>
      <c r="S236" s="109">
        <f t="shared" si="74"/>
        <v>0</v>
      </c>
    </row>
    <row r="237" spans="1:21">
      <c r="A237" s="24"/>
      <c r="B237" s="24">
        <v>6</v>
      </c>
      <c r="C237" s="24">
        <v>1</v>
      </c>
      <c r="D237" s="24">
        <v>1</v>
      </c>
      <c r="E237" s="24">
        <v>1</v>
      </c>
      <c r="F237" s="41" t="s">
        <v>28</v>
      </c>
      <c r="G237" s="109">
        <f>SUM(H237:S237)</f>
        <v>0</v>
      </c>
      <c r="H237" s="109">
        <v>0</v>
      </c>
      <c r="I237" s="109">
        <v>0</v>
      </c>
      <c r="J237" s="109">
        <v>0</v>
      </c>
      <c r="K237" s="109">
        <v>0</v>
      </c>
      <c r="L237" s="109">
        <v>0</v>
      </c>
      <c r="M237" s="109">
        <v>0</v>
      </c>
      <c r="N237" s="109">
        <v>0</v>
      </c>
      <c r="O237" s="109">
        <v>0</v>
      </c>
      <c r="P237" s="109">
        <v>0</v>
      </c>
      <c r="Q237" s="109">
        <v>0</v>
      </c>
      <c r="R237" s="109">
        <v>0</v>
      </c>
      <c r="S237" s="109">
        <v>0</v>
      </c>
    </row>
    <row r="238" spans="1:21">
      <c r="A238" s="24"/>
      <c r="B238" s="24">
        <v>6</v>
      </c>
      <c r="C238" s="24">
        <v>1</v>
      </c>
      <c r="D238" s="24">
        <v>2</v>
      </c>
      <c r="E238" s="24"/>
      <c r="F238" s="41" t="s">
        <v>29</v>
      </c>
      <c r="G238" s="109">
        <f>SUM(H238:S238)</f>
        <v>102999.99999999997</v>
      </c>
      <c r="H238" s="109">
        <v>8583.34</v>
      </c>
      <c r="I238" s="109">
        <v>8583.34</v>
      </c>
      <c r="J238" s="109">
        <v>8583.34</v>
      </c>
      <c r="K238" s="109">
        <v>8583.34</v>
      </c>
      <c r="L238" s="109">
        <v>8583.34</v>
      </c>
      <c r="M238" s="109">
        <v>8583.34</v>
      </c>
      <c r="N238" s="109">
        <v>8583.34</v>
      </c>
      <c r="O238" s="109">
        <v>8583.34</v>
      </c>
      <c r="P238" s="109">
        <v>8583.34</v>
      </c>
      <c r="Q238" s="109">
        <v>8583.34</v>
      </c>
      <c r="R238" s="109">
        <v>8583.34</v>
      </c>
      <c r="S238" s="109">
        <v>8583.26</v>
      </c>
    </row>
    <row r="239" spans="1:21" hidden="1">
      <c r="A239" s="24"/>
      <c r="B239" s="24">
        <v>6</v>
      </c>
      <c r="C239" s="24">
        <v>1</v>
      </c>
      <c r="D239" s="24">
        <v>2</v>
      </c>
      <c r="E239" s="24">
        <v>1</v>
      </c>
      <c r="F239" s="41" t="s">
        <v>29</v>
      </c>
      <c r="G239" s="109">
        <f>SUM(H239:S239)</f>
        <v>0</v>
      </c>
      <c r="H239" s="109">
        <v>0</v>
      </c>
      <c r="I239" s="109">
        <v>0</v>
      </c>
      <c r="J239" s="109">
        <v>0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09">
        <v>0</v>
      </c>
      <c r="Q239" s="109">
        <v>0</v>
      </c>
      <c r="R239" s="109">
        <v>0</v>
      </c>
      <c r="S239" s="109">
        <v>0</v>
      </c>
    </row>
    <row r="240" spans="1:21">
      <c r="A240" s="24"/>
      <c r="B240" s="24">
        <v>6</v>
      </c>
      <c r="C240" s="24">
        <v>1</v>
      </c>
      <c r="D240" s="24">
        <v>3</v>
      </c>
      <c r="E240" s="24"/>
      <c r="F240" s="41" t="s">
        <v>30</v>
      </c>
      <c r="G240" s="109">
        <f>+G241</f>
        <v>0</v>
      </c>
      <c r="H240" s="109">
        <f t="shared" ref="H240:S240" si="75">+H241</f>
        <v>0</v>
      </c>
      <c r="I240" s="109">
        <f t="shared" si="75"/>
        <v>0</v>
      </c>
      <c r="J240" s="109">
        <f t="shared" si="75"/>
        <v>0</v>
      </c>
      <c r="K240" s="109">
        <f t="shared" si="75"/>
        <v>0</v>
      </c>
      <c r="L240" s="109">
        <f t="shared" si="75"/>
        <v>0</v>
      </c>
      <c r="M240" s="109">
        <f t="shared" si="75"/>
        <v>0</v>
      </c>
      <c r="N240" s="109">
        <f t="shared" si="75"/>
        <v>0</v>
      </c>
      <c r="O240" s="109">
        <f t="shared" si="75"/>
        <v>0</v>
      </c>
      <c r="P240" s="109">
        <f t="shared" si="75"/>
        <v>0</v>
      </c>
      <c r="Q240" s="109">
        <f t="shared" si="75"/>
        <v>0</v>
      </c>
      <c r="R240" s="109">
        <f t="shared" si="75"/>
        <v>0</v>
      </c>
      <c r="S240" s="109">
        <f t="shared" si="75"/>
        <v>0</v>
      </c>
    </row>
    <row r="241" spans="1:21" hidden="1">
      <c r="A241" s="24"/>
      <c r="B241" s="24">
        <v>6</v>
      </c>
      <c r="C241" s="24">
        <v>1</v>
      </c>
      <c r="D241" s="24">
        <v>3</v>
      </c>
      <c r="E241" s="24">
        <v>1</v>
      </c>
      <c r="F241" s="41" t="s">
        <v>30</v>
      </c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</row>
    <row r="242" spans="1:21">
      <c r="A242" s="24"/>
      <c r="B242" s="24">
        <v>6</v>
      </c>
      <c r="C242" s="24">
        <v>1</v>
      </c>
      <c r="D242" s="24">
        <v>4</v>
      </c>
      <c r="E242" s="24"/>
      <c r="F242" s="41" t="s">
        <v>31</v>
      </c>
      <c r="G242" s="25">
        <f>+G243</f>
        <v>0</v>
      </c>
      <c r="H242" s="25">
        <f t="shared" ref="H242:S242" si="76">+H243</f>
        <v>0</v>
      </c>
      <c r="I242" s="25">
        <f t="shared" si="76"/>
        <v>0</v>
      </c>
      <c r="J242" s="25">
        <f t="shared" si="76"/>
        <v>0</v>
      </c>
      <c r="K242" s="25">
        <f t="shared" si="76"/>
        <v>0</v>
      </c>
      <c r="L242" s="25">
        <f t="shared" si="76"/>
        <v>0</v>
      </c>
      <c r="M242" s="25">
        <f t="shared" si="76"/>
        <v>0</v>
      </c>
      <c r="N242" s="25">
        <f t="shared" si="76"/>
        <v>0</v>
      </c>
      <c r="O242" s="25">
        <f t="shared" si="76"/>
        <v>0</v>
      </c>
      <c r="P242" s="25">
        <f t="shared" si="76"/>
        <v>0</v>
      </c>
      <c r="Q242" s="25">
        <f t="shared" si="76"/>
        <v>0</v>
      </c>
      <c r="R242" s="25">
        <f t="shared" si="76"/>
        <v>0</v>
      </c>
      <c r="S242" s="25">
        <f t="shared" si="76"/>
        <v>0</v>
      </c>
    </row>
    <row r="243" spans="1:21" hidden="1">
      <c r="A243" s="24"/>
      <c r="B243" s="24">
        <v>6</v>
      </c>
      <c r="C243" s="24">
        <v>1</v>
      </c>
      <c r="D243" s="24">
        <v>4</v>
      </c>
      <c r="E243" s="24">
        <v>1</v>
      </c>
      <c r="F243" s="41" t="s">
        <v>31</v>
      </c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</row>
    <row r="244" spans="1:21">
      <c r="A244" s="24"/>
      <c r="B244" s="24">
        <v>6</v>
      </c>
      <c r="C244" s="24">
        <v>1</v>
      </c>
      <c r="D244" s="24">
        <v>5</v>
      </c>
      <c r="E244" s="24"/>
      <c r="F244" s="41" t="s">
        <v>75</v>
      </c>
      <c r="G244" s="25">
        <f>+G245</f>
        <v>0</v>
      </c>
      <c r="H244" s="25">
        <f t="shared" ref="H244:S244" si="77">+H245</f>
        <v>0</v>
      </c>
      <c r="I244" s="25">
        <f t="shared" si="77"/>
        <v>0</v>
      </c>
      <c r="J244" s="25">
        <f t="shared" si="77"/>
        <v>0</v>
      </c>
      <c r="K244" s="25">
        <f t="shared" si="77"/>
        <v>0</v>
      </c>
      <c r="L244" s="25">
        <f t="shared" si="77"/>
        <v>0</v>
      </c>
      <c r="M244" s="25">
        <f t="shared" si="77"/>
        <v>0</v>
      </c>
      <c r="N244" s="25">
        <f t="shared" si="77"/>
        <v>0</v>
      </c>
      <c r="O244" s="25">
        <f t="shared" si="77"/>
        <v>0</v>
      </c>
      <c r="P244" s="25">
        <f t="shared" si="77"/>
        <v>0</v>
      </c>
      <c r="Q244" s="25">
        <f t="shared" si="77"/>
        <v>0</v>
      </c>
      <c r="R244" s="25">
        <f t="shared" si="77"/>
        <v>0</v>
      </c>
      <c r="S244" s="25">
        <f t="shared" si="77"/>
        <v>0</v>
      </c>
    </row>
    <row r="245" spans="1:21" hidden="1">
      <c r="A245" s="24"/>
      <c r="B245" s="24">
        <v>6</v>
      </c>
      <c r="C245" s="24">
        <v>1</v>
      </c>
      <c r="D245" s="24">
        <v>5</v>
      </c>
      <c r="E245" s="24">
        <v>1</v>
      </c>
      <c r="F245" s="41" t="s">
        <v>75</v>
      </c>
      <c r="G245" s="25">
        <f>SUM(H245:S245)</f>
        <v>0</v>
      </c>
      <c r="H245" s="25">
        <v>0</v>
      </c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</row>
    <row r="246" spans="1:21">
      <c r="A246" s="24"/>
      <c r="B246" s="24">
        <v>6</v>
      </c>
      <c r="C246" s="24">
        <v>1</v>
      </c>
      <c r="D246" s="24">
        <v>6</v>
      </c>
      <c r="E246" s="24"/>
      <c r="F246" s="41" t="s">
        <v>32</v>
      </c>
      <c r="G246" s="25">
        <f>+G247</f>
        <v>0</v>
      </c>
      <c r="H246" s="25">
        <f t="shared" ref="H246:S246" si="78">+H247</f>
        <v>0</v>
      </c>
      <c r="I246" s="25">
        <f t="shared" si="78"/>
        <v>0</v>
      </c>
      <c r="J246" s="25">
        <f t="shared" si="78"/>
        <v>0</v>
      </c>
      <c r="K246" s="25">
        <f t="shared" si="78"/>
        <v>0</v>
      </c>
      <c r="L246" s="25">
        <f t="shared" si="78"/>
        <v>0</v>
      </c>
      <c r="M246" s="25">
        <f t="shared" si="78"/>
        <v>0</v>
      </c>
      <c r="N246" s="25">
        <f t="shared" si="78"/>
        <v>0</v>
      </c>
      <c r="O246" s="25">
        <f t="shared" si="78"/>
        <v>0</v>
      </c>
      <c r="P246" s="25">
        <f t="shared" si="78"/>
        <v>0</v>
      </c>
      <c r="Q246" s="25">
        <f t="shared" si="78"/>
        <v>0</v>
      </c>
      <c r="R246" s="25">
        <f t="shared" si="78"/>
        <v>0</v>
      </c>
      <c r="S246" s="25">
        <f t="shared" si="78"/>
        <v>0</v>
      </c>
    </row>
    <row r="247" spans="1:21" hidden="1">
      <c r="A247" s="24"/>
      <c r="B247" s="24">
        <v>6</v>
      </c>
      <c r="C247" s="24">
        <v>1</v>
      </c>
      <c r="D247" s="24">
        <v>6</v>
      </c>
      <c r="E247" s="24">
        <v>1</v>
      </c>
      <c r="F247" s="41" t="s">
        <v>32</v>
      </c>
      <c r="G247" s="25">
        <f>SUM(H247:S247)</f>
        <v>0</v>
      </c>
      <c r="H247" s="25">
        <v>0</v>
      </c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</row>
    <row r="248" spans="1:21">
      <c r="A248" s="24"/>
      <c r="B248" s="24">
        <v>6</v>
      </c>
      <c r="C248" s="24">
        <v>1</v>
      </c>
      <c r="D248" s="24">
        <v>7</v>
      </c>
      <c r="E248" s="24"/>
      <c r="F248" s="41" t="s">
        <v>33</v>
      </c>
      <c r="G248" s="25">
        <f>+G249</f>
        <v>0</v>
      </c>
      <c r="H248" s="25">
        <f t="shared" ref="H248:S248" si="79">+H249</f>
        <v>0</v>
      </c>
      <c r="I248" s="25">
        <f t="shared" si="79"/>
        <v>0</v>
      </c>
      <c r="J248" s="25">
        <f t="shared" si="79"/>
        <v>0</v>
      </c>
      <c r="K248" s="25">
        <f t="shared" si="79"/>
        <v>0</v>
      </c>
      <c r="L248" s="25">
        <f t="shared" si="79"/>
        <v>0</v>
      </c>
      <c r="M248" s="25">
        <f t="shared" si="79"/>
        <v>0</v>
      </c>
      <c r="N248" s="25">
        <f t="shared" si="79"/>
        <v>0</v>
      </c>
      <c r="O248" s="25">
        <f t="shared" si="79"/>
        <v>0</v>
      </c>
      <c r="P248" s="25">
        <f t="shared" si="79"/>
        <v>0</v>
      </c>
      <c r="Q248" s="25">
        <f t="shared" si="79"/>
        <v>0</v>
      </c>
      <c r="R248" s="25">
        <f t="shared" si="79"/>
        <v>0</v>
      </c>
      <c r="S248" s="25">
        <f t="shared" si="79"/>
        <v>0</v>
      </c>
    </row>
    <row r="249" spans="1:21" hidden="1">
      <c r="A249" s="24"/>
      <c r="B249" s="24">
        <v>6</v>
      </c>
      <c r="C249" s="24">
        <v>1</v>
      </c>
      <c r="D249" s="24">
        <v>7</v>
      </c>
      <c r="E249" s="24">
        <v>1</v>
      </c>
      <c r="F249" s="41" t="s">
        <v>33</v>
      </c>
      <c r="G249" s="25">
        <f>SUM(H249:S249)</f>
        <v>0</v>
      </c>
      <c r="H249" s="25">
        <v>0</v>
      </c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</row>
    <row r="250" spans="1:21" ht="18">
      <c r="A250" s="24"/>
      <c r="B250" s="24">
        <v>6</v>
      </c>
      <c r="C250" s="24">
        <v>1</v>
      </c>
      <c r="D250" s="24">
        <v>8</v>
      </c>
      <c r="E250" s="24"/>
      <c r="F250" s="41" t="s">
        <v>76</v>
      </c>
      <c r="G250" s="25">
        <f>+G251</f>
        <v>0</v>
      </c>
      <c r="H250" s="25">
        <f t="shared" ref="H250:S250" si="80">+H251</f>
        <v>0</v>
      </c>
      <c r="I250" s="25">
        <f t="shared" si="80"/>
        <v>0</v>
      </c>
      <c r="J250" s="25">
        <f t="shared" si="80"/>
        <v>0</v>
      </c>
      <c r="K250" s="25">
        <f t="shared" si="80"/>
        <v>0</v>
      </c>
      <c r="L250" s="25">
        <f t="shared" si="80"/>
        <v>0</v>
      </c>
      <c r="M250" s="25">
        <f t="shared" si="80"/>
        <v>0</v>
      </c>
      <c r="N250" s="25">
        <f t="shared" si="80"/>
        <v>0</v>
      </c>
      <c r="O250" s="25">
        <f t="shared" si="80"/>
        <v>0</v>
      </c>
      <c r="P250" s="25">
        <f t="shared" si="80"/>
        <v>0</v>
      </c>
      <c r="Q250" s="25">
        <f t="shared" si="80"/>
        <v>0</v>
      </c>
      <c r="R250" s="25">
        <f t="shared" si="80"/>
        <v>0</v>
      </c>
      <c r="S250" s="25">
        <f t="shared" si="80"/>
        <v>0</v>
      </c>
    </row>
    <row r="251" spans="1:21" ht="18" hidden="1">
      <c r="A251" s="24"/>
      <c r="B251" s="24">
        <v>6</v>
      </c>
      <c r="C251" s="24">
        <v>1</v>
      </c>
      <c r="D251" s="24">
        <v>8</v>
      </c>
      <c r="E251" s="24">
        <v>1</v>
      </c>
      <c r="F251" s="41" t="s">
        <v>76</v>
      </c>
      <c r="G251" s="25">
        <f>SUM(H251:S251)</f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</row>
    <row r="252" spans="1:21">
      <c r="A252" s="24"/>
      <c r="B252" s="24">
        <v>6</v>
      </c>
      <c r="C252" s="24">
        <v>1</v>
      </c>
      <c r="D252" s="24">
        <v>9</v>
      </c>
      <c r="E252" s="24"/>
      <c r="F252" s="41" t="s">
        <v>147</v>
      </c>
      <c r="G252" s="25">
        <f>+G253</f>
        <v>0</v>
      </c>
      <c r="H252" s="25">
        <f t="shared" ref="H252:S252" si="81">+H253</f>
        <v>0</v>
      </c>
      <c r="I252" s="25">
        <f t="shared" si="81"/>
        <v>0</v>
      </c>
      <c r="J252" s="25">
        <f t="shared" si="81"/>
        <v>0</v>
      </c>
      <c r="K252" s="25">
        <f t="shared" si="81"/>
        <v>0</v>
      </c>
      <c r="L252" s="25">
        <f t="shared" si="81"/>
        <v>0</v>
      </c>
      <c r="M252" s="25">
        <f t="shared" si="81"/>
        <v>0</v>
      </c>
      <c r="N252" s="25">
        <f t="shared" si="81"/>
        <v>0</v>
      </c>
      <c r="O252" s="25">
        <f t="shared" si="81"/>
        <v>0</v>
      </c>
      <c r="P252" s="25">
        <f t="shared" si="81"/>
        <v>0</v>
      </c>
      <c r="Q252" s="25">
        <f t="shared" si="81"/>
        <v>0</v>
      </c>
      <c r="R252" s="25">
        <f t="shared" si="81"/>
        <v>0</v>
      </c>
      <c r="S252" s="25">
        <f t="shared" si="81"/>
        <v>0</v>
      </c>
    </row>
    <row r="253" spans="1:21" hidden="1">
      <c r="A253" s="24"/>
      <c r="B253" s="24">
        <v>6</v>
      </c>
      <c r="C253" s="24">
        <v>1</v>
      </c>
      <c r="D253" s="24">
        <v>9</v>
      </c>
      <c r="E253" s="24">
        <v>1</v>
      </c>
      <c r="F253" s="41" t="s">
        <v>147</v>
      </c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</row>
    <row r="254" spans="1:21">
      <c r="A254" s="24"/>
      <c r="B254" s="24">
        <v>6</v>
      </c>
      <c r="C254" s="24">
        <v>1</v>
      </c>
      <c r="D254" s="24" t="s">
        <v>144</v>
      </c>
      <c r="E254" s="24"/>
      <c r="F254" s="41" t="s">
        <v>148</v>
      </c>
      <c r="G254" s="25">
        <f>+G255</f>
        <v>0</v>
      </c>
      <c r="H254" s="25">
        <f t="shared" ref="H254:S254" si="82">+H255</f>
        <v>0</v>
      </c>
      <c r="I254" s="25">
        <f t="shared" si="82"/>
        <v>0</v>
      </c>
      <c r="J254" s="25">
        <f t="shared" si="82"/>
        <v>0</v>
      </c>
      <c r="K254" s="25">
        <f t="shared" si="82"/>
        <v>0</v>
      </c>
      <c r="L254" s="25">
        <f t="shared" si="82"/>
        <v>0</v>
      </c>
      <c r="M254" s="25">
        <f t="shared" si="82"/>
        <v>0</v>
      </c>
      <c r="N254" s="25">
        <f t="shared" si="82"/>
        <v>0</v>
      </c>
      <c r="O254" s="25">
        <f t="shared" si="82"/>
        <v>0</v>
      </c>
      <c r="P254" s="25">
        <f t="shared" si="82"/>
        <v>0</v>
      </c>
      <c r="Q254" s="25">
        <f t="shared" si="82"/>
        <v>0</v>
      </c>
      <c r="R254" s="25">
        <f t="shared" si="82"/>
        <v>0</v>
      </c>
      <c r="S254" s="25">
        <f t="shared" si="82"/>
        <v>0</v>
      </c>
    </row>
    <row r="255" spans="1:21" hidden="1">
      <c r="A255" s="24"/>
      <c r="B255" s="24">
        <v>6</v>
      </c>
      <c r="C255" s="24">
        <v>1</v>
      </c>
      <c r="D255" s="24" t="s">
        <v>144</v>
      </c>
      <c r="E255" s="24">
        <v>1</v>
      </c>
      <c r="F255" s="41" t="s">
        <v>148</v>
      </c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</row>
    <row r="256" spans="1:21">
      <c r="A256" s="26"/>
      <c r="B256" s="26"/>
      <c r="C256" s="26"/>
      <c r="D256" s="26"/>
      <c r="E256" s="26"/>
      <c r="F256" s="42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119"/>
      <c r="U256" s="119"/>
    </row>
    <row r="257" spans="1:21" s="18" customFormat="1">
      <c r="A257" s="22">
        <v>62</v>
      </c>
      <c r="B257" s="22">
        <v>6</v>
      </c>
      <c r="C257" s="22">
        <v>2</v>
      </c>
      <c r="D257" s="22"/>
      <c r="E257" s="22"/>
      <c r="F257" s="38" t="s">
        <v>112</v>
      </c>
      <c r="G257" s="23">
        <f>+G258</f>
        <v>0</v>
      </c>
      <c r="H257" s="23">
        <f t="shared" ref="H257:S258" si="83">+H258</f>
        <v>0</v>
      </c>
      <c r="I257" s="23">
        <f t="shared" si="83"/>
        <v>0</v>
      </c>
      <c r="J257" s="23">
        <f t="shared" si="83"/>
        <v>0</v>
      </c>
      <c r="K257" s="23">
        <f t="shared" si="83"/>
        <v>0</v>
      </c>
      <c r="L257" s="23">
        <f t="shared" si="83"/>
        <v>0</v>
      </c>
      <c r="M257" s="23">
        <f t="shared" si="83"/>
        <v>0</v>
      </c>
      <c r="N257" s="23">
        <f t="shared" si="83"/>
        <v>0</v>
      </c>
      <c r="O257" s="23">
        <f t="shared" si="83"/>
        <v>0</v>
      </c>
      <c r="P257" s="23">
        <f t="shared" si="83"/>
        <v>0</v>
      </c>
      <c r="Q257" s="23">
        <f t="shared" si="83"/>
        <v>0</v>
      </c>
      <c r="R257" s="23">
        <f t="shared" si="83"/>
        <v>0</v>
      </c>
      <c r="S257" s="23">
        <f t="shared" si="83"/>
        <v>0</v>
      </c>
      <c r="T257" s="117"/>
      <c r="U257" s="117"/>
    </row>
    <row r="258" spans="1:21">
      <c r="A258" s="24"/>
      <c r="B258" s="24">
        <v>6</v>
      </c>
      <c r="C258" s="24">
        <v>2</v>
      </c>
      <c r="D258" s="24">
        <v>1</v>
      </c>
      <c r="E258" s="24"/>
      <c r="F258" s="43" t="s">
        <v>112</v>
      </c>
      <c r="G258" s="25">
        <f>+G259</f>
        <v>0</v>
      </c>
      <c r="H258" s="25">
        <f t="shared" si="83"/>
        <v>0</v>
      </c>
      <c r="I258" s="25">
        <f t="shared" si="83"/>
        <v>0</v>
      </c>
      <c r="J258" s="25">
        <f t="shared" si="83"/>
        <v>0</v>
      </c>
      <c r="K258" s="25">
        <f t="shared" si="83"/>
        <v>0</v>
      </c>
      <c r="L258" s="25">
        <f t="shared" si="83"/>
        <v>0</v>
      </c>
      <c r="M258" s="25">
        <f t="shared" si="83"/>
        <v>0</v>
      </c>
      <c r="N258" s="25">
        <f t="shared" si="83"/>
        <v>0</v>
      </c>
      <c r="O258" s="25">
        <f t="shared" si="83"/>
        <v>0</v>
      </c>
      <c r="P258" s="25">
        <f t="shared" si="83"/>
        <v>0</v>
      </c>
      <c r="Q258" s="25">
        <f t="shared" si="83"/>
        <v>0</v>
      </c>
      <c r="R258" s="25">
        <f t="shared" si="83"/>
        <v>0</v>
      </c>
      <c r="S258" s="25">
        <f t="shared" si="83"/>
        <v>0</v>
      </c>
    </row>
    <row r="259" spans="1:21" hidden="1">
      <c r="A259" s="24"/>
      <c r="B259" s="24">
        <v>6</v>
      </c>
      <c r="C259" s="24">
        <v>2</v>
      </c>
      <c r="D259" s="24">
        <v>1</v>
      </c>
      <c r="E259" s="24">
        <v>1</v>
      </c>
      <c r="F259" s="43" t="s">
        <v>112</v>
      </c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</row>
    <row r="260" spans="1:21">
      <c r="A260" s="26"/>
      <c r="B260" s="26"/>
      <c r="C260" s="26"/>
      <c r="D260" s="26"/>
      <c r="E260" s="26"/>
      <c r="F260" s="4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119"/>
      <c r="U260" s="119"/>
    </row>
    <row r="261" spans="1:21" s="18" customFormat="1" ht="27">
      <c r="A261" s="22">
        <v>69</v>
      </c>
      <c r="B261" s="22">
        <v>6</v>
      </c>
      <c r="C261" s="22">
        <v>9</v>
      </c>
      <c r="D261" s="22"/>
      <c r="E261" s="22"/>
      <c r="F261" s="38" t="s">
        <v>113</v>
      </c>
      <c r="G261" s="23">
        <f>+G262</f>
        <v>0</v>
      </c>
      <c r="H261" s="23">
        <f t="shared" ref="H261:S262" si="84">+H262</f>
        <v>0</v>
      </c>
      <c r="I261" s="23">
        <f t="shared" si="84"/>
        <v>0</v>
      </c>
      <c r="J261" s="23">
        <f t="shared" si="84"/>
        <v>0</v>
      </c>
      <c r="K261" s="23">
        <f t="shared" si="84"/>
        <v>0</v>
      </c>
      <c r="L261" s="23">
        <f t="shared" si="84"/>
        <v>0</v>
      </c>
      <c r="M261" s="23">
        <f t="shared" si="84"/>
        <v>0</v>
      </c>
      <c r="N261" s="23">
        <f t="shared" si="84"/>
        <v>0</v>
      </c>
      <c r="O261" s="23">
        <f t="shared" si="84"/>
        <v>0</v>
      </c>
      <c r="P261" s="23">
        <f t="shared" si="84"/>
        <v>0</v>
      </c>
      <c r="Q261" s="23">
        <f t="shared" si="84"/>
        <v>0</v>
      </c>
      <c r="R261" s="23">
        <f t="shared" si="84"/>
        <v>0</v>
      </c>
      <c r="S261" s="23">
        <f t="shared" si="84"/>
        <v>0</v>
      </c>
      <c r="T261" s="117"/>
      <c r="U261" s="117"/>
    </row>
    <row r="262" spans="1:21" ht="18">
      <c r="A262" s="24"/>
      <c r="B262" s="24">
        <v>6</v>
      </c>
      <c r="C262" s="24">
        <v>9</v>
      </c>
      <c r="D262" s="24">
        <v>2</v>
      </c>
      <c r="E262" s="24"/>
      <c r="F262" s="43" t="s">
        <v>113</v>
      </c>
      <c r="G262" s="25">
        <f>+G263</f>
        <v>0</v>
      </c>
      <c r="H262" s="25">
        <f t="shared" si="84"/>
        <v>0</v>
      </c>
      <c r="I262" s="25">
        <f t="shared" si="84"/>
        <v>0</v>
      </c>
      <c r="J262" s="25">
        <f t="shared" si="84"/>
        <v>0</v>
      </c>
      <c r="K262" s="25">
        <f t="shared" si="84"/>
        <v>0</v>
      </c>
      <c r="L262" s="25">
        <f t="shared" si="84"/>
        <v>0</v>
      </c>
      <c r="M262" s="25">
        <f t="shared" si="84"/>
        <v>0</v>
      </c>
      <c r="N262" s="25">
        <f t="shared" si="84"/>
        <v>0</v>
      </c>
      <c r="O262" s="25">
        <f t="shared" si="84"/>
        <v>0</v>
      </c>
      <c r="P262" s="25">
        <f t="shared" si="84"/>
        <v>0</v>
      </c>
      <c r="Q262" s="25">
        <f t="shared" si="84"/>
        <v>0</v>
      </c>
      <c r="R262" s="25">
        <f t="shared" si="84"/>
        <v>0</v>
      </c>
      <c r="S262" s="25">
        <f t="shared" si="84"/>
        <v>0</v>
      </c>
    </row>
    <row r="263" spans="1:21" ht="18" hidden="1">
      <c r="A263" s="24"/>
      <c r="B263" s="24">
        <v>6</v>
      </c>
      <c r="C263" s="24">
        <v>9</v>
      </c>
      <c r="D263" s="24">
        <v>2</v>
      </c>
      <c r="E263" s="24">
        <v>1</v>
      </c>
      <c r="F263" s="43" t="s">
        <v>113</v>
      </c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</row>
    <row r="264" spans="1:21">
      <c r="A264" s="26"/>
      <c r="B264" s="26"/>
      <c r="C264" s="26"/>
      <c r="D264" s="26"/>
      <c r="E264" s="26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119"/>
      <c r="U264" s="119"/>
    </row>
    <row r="265" spans="1:21" s="18" customFormat="1" ht="18">
      <c r="A265" s="22">
        <v>7</v>
      </c>
      <c r="B265" s="22">
        <v>7</v>
      </c>
      <c r="C265" s="22"/>
      <c r="D265" s="22"/>
      <c r="E265" s="22"/>
      <c r="F265" s="59" t="s">
        <v>114</v>
      </c>
      <c r="G265" s="60">
        <f>+G267+G271+G275</f>
        <v>0</v>
      </c>
      <c r="H265" s="60">
        <f t="shared" ref="H265:S265" si="85">+H267+H271+H275</f>
        <v>0</v>
      </c>
      <c r="I265" s="60">
        <f t="shared" si="85"/>
        <v>0</v>
      </c>
      <c r="J265" s="60">
        <f t="shared" si="85"/>
        <v>0</v>
      </c>
      <c r="K265" s="60">
        <f t="shared" si="85"/>
        <v>0</v>
      </c>
      <c r="L265" s="60">
        <f t="shared" si="85"/>
        <v>0</v>
      </c>
      <c r="M265" s="60">
        <f t="shared" si="85"/>
        <v>0</v>
      </c>
      <c r="N265" s="60">
        <f t="shared" si="85"/>
        <v>0</v>
      </c>
      <c r="O265" s="60">
        <f t="shared" si="85"/>
        <v>0</v>
      </c>
      <c r="P265" s="60">
        <f t="shared" si="85"/>
        <v>0</v>
      </c>
      <c r="Q265" s="60">
        <f t="shared" si="85"/>
        <v>0</v>
      </c>
      <c r="R265" s="60">
        <f t="shared" si="85"/>
        <v>0</v>
      </c>
      <c r="S265" s="60">
        <f t="shared" si="85"/>
        <v>0</v>
      </c>
      <c r="T265" s="117"/>
      <c r="U265" s="117"/>
    </row>
    <row r="266" spans="1:21" s="18" customFormat="1">
      <c r="A266" s="19"/>
      <c r="B266" s="19"/>
      <c r="C266" s="19"/>
      <c r="D266" s="19"/>
      <c r="E266" s="19"/>
      <c r="F266" s="51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118"/>
      <c r="U266" s="118"/>
    </row>
    <row r="267" spans="1:21" s="18" customFormat="1" ht="27">
      <c r="A267" s="22">
        <v>71</v>
      </c>
      <c r="B267" s="22">
        <v>7</v>
      </c>
      <c r="C267" s="22">
        <v>1</v>
      </c>
      <c r="D267" s="22"/>
      <c r="E267" s="22"/>
      <c r="F267" s="38" t="s">
        <v>115</v>
      </c>
      <c r="G267" s="23">
        <f>+G268</f>
        <v>0</v>
      </c>
      <c r="H267" s="23">
        <f t="shared" ref="H267:S268" si="86">+H268</f>
        <v>0</v>
      </c>
      <c r="I267" s="23">
        <f t="shared" si="86"/>
        <v>0</v>
      </c>
      <c r="J267" s="23">
        <f t="shared" si="86"/>
        <v>0</v>
      </c>
      <c r="K267" s="23">
        <f t="shared" si="86"/>
        <v>0</v>
      </c>
      <c r="L267" s="23">
        <f t="shared" si="86"/>
        <v>0</v>
      </c>
      <c r="M267" s="23">
        <f t="shared" si="86"/>
        <v>0</v>
      </c>
      <c r="N267" s="23">
        <f t="shared" si="86"/>
        <v>0</v>
      </c>
      <c r="O267" s="23">
        <f t="shared" si="86"/>
        <v>0</v>
      </c>
      <c r="P267" s="23">
        <f t="shared" si="86"/>
        <v>0</v>
      </c>
      <c r="Q267" s="23">
        <f t="shared" si="86"/>
        <v>0</v>
      </c>
      <c r="R267" s="23">
        <f t="shared" si="86"/>
        <v>0</v>
      </c>
      <c r="S267" s="23">
        <f t="shared" si="86"/>
        <v>0</v>
      </c>
      <c r="T267" s="117"/>
      <c r="U267" s="117"/>
    </row>
    <row r="268" spans="1:21" s="18" customFormat="1" ht="27">
      <c r="A268" s="24"/>
      <c r="B268" s="22">
        <v>7</v>
      </c>
      <c r="C268" s="22">
        <v>1</v>
      </c>
      <c r="D268" s="24">
        <v>1</v>
      </c>
      <c r="E268" s="24"/>
      <c r="F268" s="43" t="s">
        <v>115</v>
      </c>
      <c r="G268" s="23">
        <f>+G269</f>
        <v>0</v>
      </c>
      <c r="H268" s="23">
        <f t="shared" si="86"/>
        <v>0</v>
      </c>
      <c r="I268" s="23">
        <f t="shared" si="86"/>
        <v>0</v>
      </c>
      <c r="J268" s="23">
        <f t="shared" si="86"/>
        <v>0</v>
      </c>
      <c r="K268" s="23">
        <f t="shared" si="86"/>
        <v>0</v>
      </c>
      <c r="L268" s="23">
        <f t="shared" si="86"/>
        <v>0</v>
      </c>
      <c r="M268" s="23">
        <f t="shared" si="86"/>
        <v>0</v>
      </c>
      <c r="N268" s="23">
        <f t="shared" si="86"/>
        <v>0</v>
      </c>
      <c r="O268" s="23">
        <f t="shared" si="86"/>
        <v>0</v>
      </c>
      <c r="P268" s="23">
        <f t="shared" si="86"/>
        <v>0</v>
      </c>
      <c r="Q268" s="23">
        <f t="shared" si="86"/>
        <v>0</v>
      </c>
      <c r="R268" s="23">
        <f t="shared" si="86"/>
        <v>0</v>
      </c>
      <c r="S268" s="23">
        <f t="shared" si="86"/>
        <v>0</v>
      </c>
      <c r="T268" s="117"/>
      <c r="U268" s="117"/>
    </row>
    <row r="269" spans="1:21" s="18" customFormat="1" ht="27" hidden="1">
      <c r="A269" s="24"/>
      <c r="B269" s="22">
        <v>7</v>
      </c>
      <c r="C269" s="22">
        <v>1</v>
      </c>
      <c r="D269" s="24">
        <v>1</v>
      </c>
      <c r="E269" s="24">
        <v>1</v>
      </c>
      <c r="F269" s="43" t="s">
        <v>115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117"/>
      <c r="U269" s="117"/>
    </row>
    <row r="270" spans="1:21" s="18" customFormat="1">
      <c r="A270" s="26"/>
      <c r="B270" s="19"/>
      <c r="C270" s="19"/>
      <c r="D270" s="26"/>
      <c r="E270" s="26"/>
      <c r="F270" s="44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118"/>
      <c r="U270" s="118"/>
    </row>
    <row r="271" spans="1:21" s="18" customFormat="1" ht="27">
      <c r="A271" s="22">
        <v>72</v>
      </c>
      <c r="B271" s="22">
        <v>7</v>
      </c>
      <c r="C271" s="22">
        <v>2</v>
      </c>
      <c r="D271" s="22"/>
      <c r="E271" s="22"/>
      <c r="F271" s="38" t="s">
        <v>210</v>
      </c>
      <c r="G271" s="23">
        <f>+G272</f>
        <v>0</v>
      </c>
      <c r="H271" s="23">
        <f t="shared" ref="H271:S272" si="87">+H272</f>
        <v>0</v>
      </c>
      <c r="I271" s="23">
        <f t="shared" si="87"/>
        <v>0</v>
      </c>
      <c r="J271" s="23">
        <f t="shared" si="87"/>
        <v>0</v>
      </c>
      <c r="K271" s="23">
        <f t="shared" si="87"/>
        <v>0</v>
      </c>
      <c r="L271" s="23">
        <f t="shared" si="87"/>
        <v>0</v>
      </c>
      <c r="M271" s="23">
        <f t="shared" si="87"/>
        <v>0</v>
      </c>
      <c r="N271" s="23">
        <f t="shared" si="87"/>
        <v>0</v>
      </c>
      <c r="O271" s="23">
        <f t="shared" si="87"/>
        <v>0</v>
      </c>
      <c r="P271" s="23">
        <f t="shared" si="87"/>
        <v>0</v>
      </c>
      <c r="Q271" s="23">
        <f t="shared" si="87"/>
        <v>0</v>
      </c>
      <c r="R271" s="23">
        <f t="shared" si="87"/>
        <v>0</v>
      </c>
      <c r="S271" s="23">
        <f t="shared" si="87"/>
        <v>0</v>
      </c>
      <c r="T271" s="117"/>
      <c r="U271" s="117"/>
    </row>
    <row r="272" spans="1:21" s="18" customFormat="1" ht="18">
      <c r="A272" s="24"/>
      <c r="B272" s="22">
        <v>7</v>
      </c>
      <c r="C272" s="22">
        <v>2</v>
      </c>
      <c r="D272" s="24">
        <v>1</v>
      </c>
      <c r="E272" s="24"/>
      <c r="F272" s="43" t="s">
        <v>116</v>
      </c>
      <c r="G272" s="23">
        <f>+G273</f>
        <v>0</v>
      </c>
      <c r="H272" s="23">
        <f t="shared" si="87"/>
        <v>0</v>
      </c>
      <c r="I272" s="23">
        <f t="shared" si="87"/>
        <v>0</v>
      </c>
      <c r="J272" s="23">
        <f t="shared" si="87"/>
        <v>0</v>
      </c>
      <c r="K272" s="23">
        <f t="shared" si="87"/>
        <v>0</v>
      </c>
      <c r="L272" s="23">
        <f t="shared" si="87"/>
        <v>0</v>
      </c>
      <c r="M272" s="23">
        <f t="shared" si="87"/>
        <v>0</v>
      </c>
      <c r="N272" s="23">
        <f t="shared" si="87"/>
        <v>0</v>
      </c>
      <c r="O272" s="23">
        <f t="shared" si="87"/>
        <v>0</v>
      </c>
      <c r="P272" s="23">
        <f t="shared" si="87"/>
        <v>0</v>
      </c>
      <c r="Q272" s="23">
        <f t="shared" si="87"/>
        <v>0</v>
      </c>
      <c r="R272" s="23">
        <f t="shared" si="87"/>
        <v>0</v>
      </c>
      <c r="S272" s="23">
        <f t="shared" si="87"/>
        <v>0</v>
      </c>
      <c r="T272" s="117"/>
      <c r="U272" s="117"/>
    </row>
    <row r="273" spans="1:21" s="18" customFormat="1" ht="18" hidden="1">
      <c r="A273" s="24"/>
      <c r="B273" s="22">
        <v>7</v>
      </c>
      <c r="C273" s="22">
        <v>2</v>
      </c>
      <c r="D273" s="24">
        <v>1</v>
      </c>
      <c r="E273" s="24">
        <v>1</v>
      </c>
      <c r="F273" s="43" t="s">
        <v>116</v>
      </c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117"/>
      <c r="U273" s="117"/>
    </row>
    <row r="274" spans="1:21" s="18" customFormat="1">
      <c r="A274" s="26"/>
      <c r="B274" s="19"/>
      <c r="C274" s="19"/>
      <c r="D274" s="26"/>
      <c r="E274" s="26"/>
      <c r="F274" s="44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118"/>
      <c r="U274" s="118"/>
    </row>
    <row r="275" spans="1:21" s="18" customFormat="1" ht="36">
      <c r="A275" s="22">
        <v>73</v>
      </c>
      <c r="B275" s="22">
        <v>7</v>
      </c>
      <c r="C275" s="22">
        <v>3</v>
      </c>
      <c r="D275" s="22"/>
      <c r="E275" s="22"/>
      <c r="F275" s="38" t="s">
        <v>117</v>
      </c>
      <c r="G275" s="23">
        <f>+G276</f>
        <v>0</v>
      </c>
      <c r="H275" s="23">
        <f t="shared" ref="H275:S276" si="88">+H276</f>
        <v>0</v>
      </c>
      <c r="I275" s="23">
        <f t="shared" si="88"/>
        <v>0</v>
      </c>
      <c r="J275" s="23">
        <f t="shared" si="88"/>
        <v>0</v>
      </c>
      <c r="K275" s="23">
        <f t="shared" si="88"/>
        <v>0</v>
      </c>
      <c r="L275" s="23">
        <f t="shared" si="88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  <c r="T275" s="117"/>
      <c r="U275" s="117"/>
    </row>
    <row r="276" spans="1:21" s="18" customFormat="1" ht="36">
      <c r="A276" s="24"/>
      <c r="B276" s="22">
        <v>7</v>
      </c>
      <c r="C276" s="22">
        <v>3</v>
      </c>
      <c r="D276" s="24">
        <v>1</v>
      </c>
      <c r="E276" s="24"/>
      <c r="F276" s="43" t="s">
        <v>117</v>
      </c>
      <c r="G276" s="23">
        <f>+G277</f>
        <v>0</v>
      </c>
      <c r="H276" s="23">
        <f>+H277</f>
        <v>0</v>
      </c>
      <c r="I276" s="23">
        <f t="shared" si="88"/>
        <v>0</v>
      </c>
      <c r="J276" s="23">
        <f t="shared" si="88"/>
        <v>0</v>
      </c>
      <c r="K276" s="23">
        <f t="shared" si="88"/>
        <v>0</v>
      </c>
      <c r="L276" s="23">
        <f t="shared" si="88"/>
        <v>0</v>
      </c>
      <c r="M276" s="23">
        <f t="shared" si="88"/>
        <v>0</v>
      </c>
      <c r="N276" s="23">
        <f t="shared" si="88"/>
        <v>0</v>
      </c>
      <c r="O276" s="23">
        <f t="shared" si="88"/>
        <v>0</v>
      </c>
      <c r="P276" s="23">
        <f t="shared" si="88"/>
        <v>0</v>
      </c>
      <c r="Q276" s="23">
        <f t="shared" si="88"/>
        <v>0</v>
      </c>
      <c r="R276" s="23">
        <f t="shared" si="88"/>
        <v>0</v>
      </c>
      <c r="S276" s="23">
        <f t="shared" si="88"/>
        <v>0</v>
      </c>
      <c r="T276" s="117"/>
      <c r="U276" s="117"/>
    </row>
    <row r="277" spans="1:21" s="18" customFormat="1" ht="36" hidden="1">
      <c r="A277" s="24"/>
      <c r="B277" s="22">
        <v>7</v>
      </c>
      <c r="C277" s="22">
        <v>3</v>
      </c>
      <c r="D277" s="24">
        <v>1</v>
      </c>
      <c r="E277" s="24">
        <v>1</v>
      </c>
      <c r="F277" s="43" t="s">
        <v>117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117"/>
      <c r="U277" s="117"/>
    </row>
    <row r="278" spans="1:21">
      <c r="A278" s="26"/>
      <c r="B278" s="26"/>
      <c r="C278" s="26"/>
      <c r="D278" s="26"/>
      <c r="E278" s="26"/>
      <c r="F278" s="44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119"/>
      <c r="U278" s="119"/>
    </row>
    <row r="279" spans="1:21" s="18" customFormat="1">
      <c r="A279" s="22">
        <v>8</v>
      </c>
      <c r="B279" s="22">
        <v>8</v>
      </c>
      <c r="C279" s="22"/>
      <c r="D279" s="22"/>
      <c r="E279" s="22"/>
      <c r="F279" s="111" t="s">
        <v>34</v>
      </c>
      <c r="G279" s="112">
        <f>+G281+G296+G312</f>
        <v>96086963.620000005</v>
      </c>
      <c r="H279" s="112">
        <f t="shared" ref="H279:S279" si="89">+H281+H296+H312</f>
        <v>8382972.7299999986</v>
      </c>
      <c r="I279" s="112">
        <f t="shared" si="89"/>
        <v>8382972.7299999986</v>
      </c>
      <c r="J279" s="112">
        <f t="shared" si="89"/>
        <v>8382972.7299999986</v>
      </c>
      <c r="K279" s="112">
        <f t="shared" si="89"/>
        <v>8382972.7299999986</v>
      </c>
      <c r="L279" s="112">
        <f t="shared" si="89"/>
        <v>8382972.7299999986</v>
      </c>
      <c r="M279" s="112">
        <f t="shared" si="89"/>
        <v>8382972.7299999986</v>
      </c>
      <c r="N279" s="112">
        <f t="shared" si="89"/>
        <v>8382972.7299999986</v>
      </c>
      <c r="O279" s="112">
        <f t="shared" si="89"/>
        <v>8382972.7299999986</v>
      </c>
      <c r="P279" s="112">
        <f t="shared" si="89"/>
        <v>8382972.7299999986</v>
      </c>
      <c r="Q279" s="112">
        <f t="shared" si="89"/>
        <v>8382972.7299999986</v>
      </c>
      <c r="R279" s="112">
        <f t="shared" si="89"/>
        <v>6128618.5299999993</v>
      </c>
      <c r="S279" s="112">
        <f t="shared" si="89"/>
        <v>6128617.79</v>
      </c>
      <c r="T279" s="117"/>
      <c r="U279" s="117"/>
    </row>
    <row r="280" spans="1:21" s="18" customFormat="1">
      <c r="A280" s="19"/>
      <c r="B280" s="19"/>
      <c r="C280" s="19"/>
      <c r="D280" s="19"/>
      <c r="E280" s="19"/>
      <c r="F280" s="51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118"/>
      <c r="U280" s="118"/>
    </row>
    <row r="281" spans="1:21" s="18" customFormat="1">
      <c r="A281" s="22">
        <v>81</v>
      </c>
      <c r="B281" s="22">
        <v>8</v>
      </c>
      <c r="C281" s="22">
        <v>1</v>
      </c>
      <c r="D281" s="22"/>
      <c r="E281" s="22"/>
      <c r="F281" s="38" t="s">
        <v>2</v>
      </c>
      <c r="G281" s="23">
        <f>+G282</f>
        <v>46669324.919999994</v>
      </c>
      <c r="H281" s="23">
        <f>+H282</f>
        <v>3889110.4599999995</v>
      </c>
      <c r="I281" s="23">
        <f t="shared" ref="I281:S281" si="90">+I282</f>
        <v>3889110.4599999995</v>
      </c>
      <c r="J281" s="23">
        <f t="shared" si="90"/>
        <v>3889110.4599999995</v>
      </c>
      <c r="K281" s="23">
        <f t="shared" si="90"/>
        <v>3889110.4599999995</v>
      </c>
      <c r="L281" s="23">
        <f t="shared" si="90"/>
        <v>3889110.4599999995</v>
      </c>
      <c r="M281" s="23">
        <f t="shared" si="90"/>
        <v>3889110.4599999995</v>
      </c>
      <c r="N281" s="23">
        <f t="shared" si="90"/>
        <v>3889110.4599999995</v>
      </c>
      <c r="O281" s="23">
        <f t="shared" si="90"/>
        <v>3889110.4599999995</v>
      </c>
      <c r="P281" s="23">
        <f t="shared" si="90"/>
        <v>3889110.4599999995</v>
      </c>
      <c r="Q281" s="23">
        <f t="shared" si="90"/>
        <v>3889110.4599999995</v>
      </c>
      <c r="R281" s="23">
        <f t="shared" si="90"/>
        <v>3889110.4599999995</v>
      </c>
      <c r="S281" s="23">
        <f t="shared" si="90"/>
        <v>3889109.8600000003</v>
      </c>
      <c r="T281" s="117"/>
      <c r="U281" s="117"/>
    </row>
    <row r="282" spans="1:21" s="18" customFormat="1" ht="18">
      <c r="A282" s="22"/>
      <c r="B282" s="24">
        <v>8</v>
      </c>
      <c r="C282" s="24">
        <v>1</v>
      </c>
      <c r="D282" s="24">
        <v>1</v>
      </c>
      <c r="E282" s="22"/>
      <c r="F282" s="43" t="s">
        <v>0</v>
      </c>
      <c r="G282" s="23">
        <f>SUM(G283:G294)</f>
        <v>46669324.919999994</v>
      </c>
      <c r="H282" s="23">
        <f>SUM(H283:H294)</f>
        <v>3889110.4599999995</v>
      </c>
      <c r="I282" s="23">
        <f t="shared" ref="I282:S282" si="91">SUM(I283:I294)</f>
        <v>3889110.4599999995</v>
      </c>
      <c r="J282" s="23">
        <f t="shared" si="91"/>
        <v>3889110.4599999995</v>
      </c>
      <c r="K282" s="23">
        <f t="shared" si="91"/>
        <v>3889110.4599999995</v>
      </c>
      <c r="L282" s="23">
        <f t="shared" si="91"/>
        <v>3889110.4599999995</v>
      </c>
      <c r="M282" s="23">
        <f t="shared" si="91"/>
        <v>3889110.4599999995</v>
      </c>
      <c r="N282" s="23">
        <f t="shared" si="91"/>
        <v>3889110.4599999995</v>
      </c>
      <c r="O282" s="23">
        <f t="shared" si="91"/>
        <v>3889110.4599999995</v>
      </c>
      <c r="P282" s="23">
        <f t="shared" si="91"/>
        <v>3889110.4599999995</v>
      </c>
      <c r="Q282" s="23">
        <f t="shared" si="91"/>
        <v>3889110.4599999995</v>
      </c>
      <c r="R282" s="23">
        <f t="shared" si="91"/>
        <v>3889110.4599999995</v>
      </c>
      <c r="S282" s="23">
        <f t="shared" si="91"/>
        <v>3889109.8600000003</v>
      </c>
      <c r="T282" s="117"/>
      <c r="U282" s="117"/>
    </row>
    <row r="283" spans="1:21">
      <c r="A283" s="24"/>
      <c r="B283" s="24">
        <v>8</v>
      </c>
      <c r="C283" s="24">
        <v>1</v>
      </c>
      <c r="D283" s="24">
        <v>1</v>
      </c>
      <c r="E283" s="24">
        <v>1</v>
      </c>
      <c r="F283" s="41" t="s">
        <v>226</v>
      </c>
      <c r="G283" s="110">
        <f t="shared" ref="G283:G292" si="92">SUM(H283:S283)</f>
        <v>28738969.920000002</v>
      </c>
      <c r="H283" s="109">
        <v>2394914.16</v>
      </c>
      <c r="I283" s="109">
        <v>2394914.16</v>
      </c>
      <c r="J283" s="109">
        <v>2394914.16</v>
      </c>
      <c r="K283" s="109">
        <v>2394914.16</v>
      </c>
      <c r="L283" s="109">
        <v>2394914.16</v>
      </c>
      <c r="M283" s="109">
        <v>2394914.16</v>
      </c>
      <c r="N283" s="109">
        <v>2394914.16</v>
      </c>
      <c r="O283" s="109">
        <v>2394914.16</v>
      </c>
      <c r="P283" s="109">
        <v>2394914.16</v>
      </c>
      <c r="Q283" s="109">
        <v>2394914.16</v>
      </c>
      <c r="R283" s="109">
        <v>2394914.16</v>
      </c>
      <c r="S283" s="109">
        <v>2394914.16</v>
      </c>
    </row>
    <row r="284" spans="1:21">
      <c r="A284" s="24"/>
      <c r="B284" s="24">
        <v>8</v>
      </c>
      <c r="C284" s="24">
        <v>1</v>
      </c>
      <c r="D284" s="24">
        <v>1</v>
      </c>
      <c r="E284" s="24">
        <v>2</v>
      </c>
      <c r="F284" s="41" t="s">
        <v>228</v>
      </c>
      <c r="G284" s="110">
        <f t="shared" si="92"/>
        <v>9468665.9100000001</v>
      </c>
      <c r="H284" s="109">
        <v>789055.5</v>
      </c>
      <c r="I284" s="109">
        <v>789055.5</v>
      </c>
      <c r="J284" s="109">
        <v>789055.5</v>
      </c>
      <c r="K284" s="109">
        <v>789055.5</v>
      </c>
      <c r="L284" s="109">
        <v>789055.5</v>
      </c>
      <c r="M284" s="109">
        <v>789055.5</v>
      </c>
      <c r="N284" s="109">
        <v>789055.5</v>
      </c>
      <c r="O284" s="109">
        <v>789055.5</v>
      </c>
      <c r="P284" s="109">
        <v>789055.5</v>
      </c>
      <c r="Q284" s="109">
        <v>789055.5</v>
      </c>
      <c r="R284" s="109">
        <v>789055.5</v>
      </c>
      <c r="S284" s="109">
        <v>789055.41</v>
      </c>
    </row>
    <row r="285" spans="1:21">
      <c r="A285" s="24"/>
      <c r="B285" s="24">
        <v>8</v>
      </c>
      <c r="C285" s="24">
        <v>1</v>
      </c>
      <c r="D285" s="24">
        <v>1</v>
      </c>
      <c r="E285" s="24">
        <v>3</v>
      </c>
      <c r="F285" s="41" t="s">
        <v>229</v>
      </c>
      <c r="G285" s="110">
        <f t="shared" si="92"/>
        <v>1371823.7999999998</v>
      </c>
      <c r="H285" s="109">
        <v>114318.65</v>
      </c>
      <c r="I285" s="109">
        <v>114318.65</v>
      </c>
      <c r="J285" s="109">
        <v>114318.65</v>
      </c>
      <c r="K285" s="109">
        <v>114318.65</v>
      </c>
      <c r="L285" s="109">
        <v>114318.65</v>
      </c>
      <c r="M285" s="109">
        <v>114318.65</v>
      </c>
      <c r="N285" s="109">
        <v>114318.65</v>
      </c>
      <c r="O285" s="109">
        <v>114318.65</v>
      </c>
      <c r="P285" s="109">
        <v>114318.65</v>
      </c>
      <c r="Q285" s="109">
        <v>114318.65</v>
      </c>
      <c r="R285" s="109">
        <v>114318.65</v>
      </c>
      <c r="S285" s="109">
        <v>114318.65</v>
      </c>
    </row>
    <row r="286" spans="1:21">
      <c r="A286" s="24"/>
      <c r="B286" s="24">
        <v>8</v>
      </c>
      <c r="C286" s="24">
        <v>1</v>
      </c>
      <c r="D286" s="24">
        <v>1</v>
      </c>
      <c r="E286" s="24">
        <v>4</v>
      </c>
      <c r="F286" s="41" t="s">
        <v>227</v>
      </c>
      <c r="G286" s="110">
        <f t="shared" si="92"/>
        <v>1613817.8100000005</v>
      </c>
      <c r="H286" s="109">
        <v>134484.82</v>
      </c>
      <c r="I286" s="109">
        <v>134484.82</v>
      </c>
      <c r="J286" s="109">
        <v>134484.82</v>
      </c>
      <c r="K286" s="109">
        <v>134484.82</v>
      </c>
      <c r="L286" s="109">
        <v>134484.82</v>
      </c>
      <c r="M286" s="109">
        <v>134484.82</v>
      </c>
      <c r="N286" s="109">
        <v>134484.82</v>
      </c>
      <c r="O286" s="109">
        <v>134484.82</v>
      </c>
      <c r="P286" s="109">
        <v>134484.82</v>
      </c>
      <c r="Q286" s="109">
        <v>134484.82</v>
      </c>
      <c r="R286" s="109">
        <v>134484.82</v>
      </c>
      <c r="S286" s="109">
        <v>134484.79</v>
      </c>
    </row>
    <row r="287" spans="1:21" ht="18">
      <c r="A287" s="24"/>
      <c r="B287" s="24">
        <v>8</v>
      </c>
      <c r="C287" s="24">
        <v>1</v>
      </c>
      <c r="D287" s="24">
        <v>1</v>
      </c>
      <c r="E287" s="24">
        <v>5</v>
      </c>
      <c r="F287" s="41" t="s">
        <v>232</v>
      </c>
      <c r="G287" s="110">
        <f t="shared" si="92"/>
        <v>267601.23</v>
      </c>
      <c r="H287" s="109">
        <v>22300.11</v>
      </c>
      <c r="I287" s="109">
        <v>22300.11</v>
      </c>
      <c r="J287" s="109">
        <v>22300.11</v>
      </c>
      <c r="K287" s="109">
        <v>22300.11</v>
      </c>
      <c r="L287" s="109">
        <v>22300.11</v>
      </c>
      <c r="M287" s="109">
        <v>22300.11</v>
      </c>
      <c r="N287" s="109">
        <v>22300.11</v>
      </c>
      <c r="O287" s="109">
        <v>22300.11</v>
      </c>
      <c r="P287" s="109">
        <v>22300.11</v>
      </c>
      <c r="Q287" s="109">
        <v>22300.11</v>
      </c>
      <c r="R287" s="109">
        <v>22300.11</v>
      </c>
      <c r="S287" s="109">
        <v>22300.02</v>
      </c>
    </row>
    <row r="288" spans="1:21">
      <c r="A288" s="24"/>
      <c r="B288" s="24">
        <v>8</v>
      </c>
      <c r="C288" s="24">
        <v>1</v>
      </c>
      <c r="D288" s="24">
        <v>1</v>
      </c>
      <c r="E288" s="24">
        <v>6</v>
      </c>
      <c r="F288" s="41" t="s">
        <v>233</v>
      </c>
      <c r="G288" s="110">
        <f t="shared" si="92"/>
        <v>36337.01</v>
      </c>
      <c r="H288" s="109">
        <v>3028.09</v>
      </c>
      <c r="I288" s="109">
        <v>3028.09</v>
      </c>
      <c r="J288" s="109">
        <v>3028.09</v>
      </c>
      <c r="K288" s="109">
        <v>3028.09</v>
      </c>
      <c r="L288" s="109">
        <v>3028.09</v>
      </c>
      <c r="M288" s="109">
        <v>3028.09</v>
      </c>
      <c r="N288" s="109">
        <v>3028.09</v>
      </c>
      <c r="O288" s="109">
        <v>3028.09</v>
      </c>
      <c r="P288" s="109">
        <v>3028.09</v>
      </c>
      <c r="Q288" s="109">
        <v>3028.09</v>
      </c>
      <c r="R288" s="109">
        <v>3028.09</v>
      </c>
      <c r="S288" s="109">
        <v>3028.02</v>
      </c>
    </row>
    <row r="289" spans="1:21" ht="18">
      <c r="A289" s="24"/>
      <c r="B289" s="24">
        <v>8</v>
      </c>
      <c r="C289" s="24">
        <v>1</v>
      </c>
      <c r="D289" s="24">
        <v>1</v>
      </c>
      <c r="E289" s="24">
        <v>7</v>
      </c>
      <c r="F289" s="41" t="s">
        <v>234</v>
      </c>
      <c r="G289" s="110">
        <f t="shared" si="92"/>
        <v>0</v>
      </c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</row>
    <row r="290" spans="1:21" ht="18">
      <c r="A290" s="24"/>
      <c r="B290" s="24">
        <v>8</v>
      </c>
      <c r="C290" s="24">
        <v>1</v>
      </c>
      <c r="D290" s="24">
        <v>1</v>
      </c>
      <c r="E290" s="24"/>
      <c r="F290" s="41" t="s">
        <v>235</v>
      </c>
      <c r="G290" s="110">
        <f t="shared" si="92"/>
        <v>0</v>
      </c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</row>
    <row r="291" spans="1:21">
      <c r="A291" s="24"/>
      <c r="B291" s="24">
        <v>8</v>
      </c>
      <c r="C291" s="24">
        <v>1</v>
      </c>
      <c r="D291" s="24">
        <v>1</v>
      </c>
      <c r="E291" s="24">
        <v>9</v>
      </c>
      <c r="F291" s="41" t="s">
        <v>230</v>
      </c>
      <c r="G291" s="110">
        <f t="shared" si="92"/>
        <v>660444.15000000014</v>
      </c>
      <c r="H291" s="109">
        <v>55037.02</v>
      </c>
      <c r="I291" s="109">
        <v>55037.02</v>
      </c>
      <c r="J291" s="109">
        <v>55037.02</v>
      </c>
      <c r="K291" s="109">
        <v>55037.02</v>
      </c>
      <c r="L291" s="109">
        <v>55037.02</v>
      </c>
      <c r="M291" s="109">
        <v>55037.02</v>
      </c>
      <c r="N291" s="109">
        <v>55037.02</v>
      </c>
      <c r="O291" s="109">
        <v>55037.02</v>
      </c>
      <c r="P291" s="109">
        <v>55037.02</v>
      </c>
      <c r="Q291" s="109">
        <v>55037.02</v>
      </c>
      <c r="R291" s="109">
        <v>55037.02</v>
      </c>
      <c r="S291" s="109">
        <v>55036.93</v>
      </c>
    </row>
    <row r="292" spans="1:21">
      <c r="A292" s="24"/>
      <c r="B292" s="24">
        <v>8</v>
      </c>
      <c r="C292" s="24">
        <v>1</v>
      </c>
      <c r="D292" s="24">
        <v>1</v>
      </c>
      <c r="E292" s="24" t="s">
        <v>144</v>
      </c>
      <c r="F292" s="41" t="s">
        <v>231</v>
      </c>
      <c r="G292" s="110">
        <f t="shared" si="92"/>
        <v>3095008</v>
      </c>
      <c r="H292" s="109">
        <v>257917.34</v>
      </c>
      <c r="I292" s="109">
        <v>257917.34</v>
      </c>
      <c r="J292" s="109">
        <v>257917.34</v>
      </c>
      <c r="K292" s="109">
        <v>257917.34</v>
      </c>
      <c r="L292" s="109">
        <v>257917.34</v>
      </c>
      <c r="M292" s="109">
        <v>257917.34</v>
      </c>
      <c r="N292" s="109">
        <v>257917.34</v>
      </c>
      <c r="O292" s="109">
        <v>257917.34</v>
      </c>
      <c r="P292" s="109">
        <v>257917.34</v>
      </c>
      <c r="Q292" s="109">
        <v>257917.34</v>
      </c>
      <c r="R292" s="109">
        <v>257917.34</v>
      </c>
      <c r="S292" s="109">
        <v>257917.26</v>
      </c>
    </row>
    <row r="293" spans="1:21">
      <c r="A293" s="26"/>
      <c r="B293" s="26">
        <v>8</v>
      </c>
      <c r="C293" s="26">
        <v>4</v>
      </c>
      <c r="D293" s="26">
        <v>3</v>
      </c>
      <c r="E293" s="26"/>
      <c r="F293" s="42" t="s">
        <v>238</v>
      </c>
      <c r="G293" s="114">
        <f>SUM(H293:S293)</f>
        <v>95781.989999999976</v>
      </c>
      <c r="H293" s="113">
        <v>7981.84</v>
      </c>
      <c r="I293" s="113">
        <v>7981.84</v>
      </c>
      <c r="J293" s="113">
        <v>7981.84</v>
      </c>
      <c r="K293" s="113">
        <v>7981.84</v>
      </c>
      <c r="L293" s="113">
        <v>7981.84</v>
      </c>
      <c r="M293" s="113">
        <v>7981.84</v>
      </c>
      <c r="N293" s="113">
        <v>7981.84</v>
      </c>
      <c r="O293" s="113">
        <v>7981.84</v>
      </c>
      <c r="P293" s="113">
        <v>7981.84</v>
      </c>
      <c r="Q293" s="113">
        <v>7981.84</v>
      </c>
      <c r="R293" s="113">
        <v>7981.84</v>
      </c>
      <c r="S293" s="113">
        <v>7981.75</v>
      </c>
    </row>
    <row r="294" spans="1:21">
      <c r="A294" s="26"/>
      <c r="B294" s="26">
        <v>8</v>
      </c>
      <c r="C294" s="26">
        <v>4</v>
      </c>
      <c r="D294" s="26">
        <v>5</v>
      </c>
      <c r="E294" s="26"/>
      <c r="F294" s="42" t="s">
        <v>239</v>
      </c>
      <c r="G294" s="114">
        <f>SUM(H294:S294)</f>
        <v>1320875.0999999996</v>
      </c>
      <c r="H294" s="113">
        <v>110072.93</v>
      </c>
      <c r="I294" s="113">
        <v>110072.93</v>
      </c>
      <c r="J294" s="113">
        <v>110072.93</v>
      </c>
      <c r="K294" s="113">
        <v>110072.93</v>
      </c>
      <c r="L294" s="113">
        <v>110072.93</v>
      </c>
      <c r="M294" s="113">
        <v>110072.93</v>
      </c>
      <c r="N294" s="113">
        <v>110072.93</v>
      </c>
      <c r="O294" s="113">
        <v>110072.93</v>
      </c>
      <c r="P294" s="113">
        <v>110072.93</v>
      </c>
      <c r="Q294" s="113">
        <v>110072.93</v>
      </c>
      <c r="R294" s="113">
        <v>110072.93</v>
      </c>
      <c r="S294" s="113">
        <v>110072.87</v>
      </c>
    </row>
    <row r="295" spans="1:21">
      <c r="A295" s="26"/>
      <c r="B295" s="26"/>
      <c r="C295" s="26"/>
      <c r="D295" s="26"/>
      <c r="E295" s="26"/>
      <c r="F295" s="44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9"/>
      <c r="U295" s="119"/>
    </row>
    <row r="296" spans="1:21" s="18" customFormat="1">
      <c r="A296" s="22">
        <v>82</v>
      </c>
      <c r="B296" s="22">
        <v>8</v>
      </c>
      <c r="C296" s="22">
        <v>2</v>
      </c>
      <c r="D296" s="22"/>
      <c r="E296" s="22"/>
      <c r="F296" s="38" t="s">
        <v>3</v>
      </c>
      <c r="G296" s="110">
        <f>+G297</f>
        <v>48387638.700000003</v>
      </c>
      <c r="H296" s="110">
        <f t="shared" ref="H296:S296" si="93">+H297</f>
        <v>4408028.93</v>
      </c>
      <c r="I296" s="110">
        <f t="shared" si="93"/>
        <v>4408028.93</v>
      </c>
      <c r="J296" s="110">
        <f t="shared" si="93"/>
        <v>4408028.93</v>
      </c>
      <c r="K296" s="110">
        <f t="shared" si="93"/>
        <v>4408028.93</v>
      </c>
      <c r="L296" s="110">
        <f t="shared" si="93"/>
        <v>4408028.93</v>
      </c>
      <c r="M296" s="110">
        <f t="shared" si="93"/>
        <v>4408028.93</v>
      </c>
      <c r="N296" s="110">
        <f t="shared" si="93"/>
        <v>4408028.93</v>
      </c>
      <c r="O296" s="110">
        <f t="shared" si="93"/>
        <v>4408028.93</v>
      </c>
      <c r="P296" s="110">
        <f t="shared" si="93"/>
        <v>4408028.93</v>
      </c>
      <c r="Q296" s="110">
        <f t="shared" si="93"/>
        <v>4408028.93</v>
      </c>
      <c r="R296" s="110">
        <f t="shared" si="93"/>
        <v>2153674.73</v>
      </c>
      <c r="S296" s="110">
        <f t="shared" si="93"/>
        <v>2153674.67</v>
      </c>
      <c r="T296" s="117"/>
      <c r="U296" s="117"/>
    </row>
    <row r="297" spans="1:21" s="18" customFormat="1" ht="18">
      <c r="A297" s="22"/>
      <c r="B297" s="22">
        <v>8</v>
      </c>
      <c r="C297" s="22">
        <v>2</v>
      </c>
      <c r="D297" s="22">
        <v>1</v>
      </c>
      <c r="E297" s="22"/>
      <c r="F297" s="38" t="s">
        <v>158</v>
      </c>
      <c r="G297" s="110">
        <f>SUM(G298:G310)</f>
        <v>48387638.700000003</v>
      </c>
      <c r="H297" s="23">
        <f t="shared" ref="H297:S297" si="94">SUM(H298:H310)</f>
        <v>4408028.93</v>
      </c>
      <c r="I297" s="23">
        <f t="shared" si="94"/>
        <v>4408028.93</v>
      </c>
      <c r="J297" s="23">
        <f t="shared" si="94"/>
        <v>4408028.93</v>
      </c>
      <c r="K297" s="23">
        <f t="shared" si="94"/>
        <v>4408028.93</v>
      </c>
      <c r="L297" s="23">
        <f t="shared" si="94"/>
        <v>4408028.93</v>
      </c>
      <c r="M297" s="23">
        <f t="shared" si="94"/>
        <v>4408028.93</v>
      </c>
      <c r="N297" s="23">
        <f t="shared" si="94"/>
        <v>4408028.93</v>
      </c>
      <c r="O297" s="23">
        <f t="shared" si="94"/>
        <v>4408028.93</v>
      </c>
      <c r="P297" s="23">
        <f t="shared" si="94"/>
        <v>4408028.93</v>
      </c>
      <c r="Q297" s="23">
        <f t="shared" si="94"/>
        <v>4408028.93</v>
      </c>
      <c r="R297" s="23">
        <f t="shared" si="94"/>
        <v>2153674.73</v>
      </c>
      <c r="S297" s="23">
        <f t="shared" si="94"/>
        <v>2153674.67</v>
      </c>
      <c r="T297" s="117"/>
      <c r="U297" s="117"/>
    </row>
    <row r="298" spans="1:21" s="18" customFormat="1" ht="18">
      <c r="A298" s="22"/>
      <c r="B298" s="24">
        <v>8</v>
      </c>
      <c r="C298" s="24">
        <v>2</v>
      </c>
      <c r="D298" s="24">
        <v>1</v>
      </c>
      <c r="E298" s="24">
        <v>1</v>
      </c>
      <c r="F298" s="43" t="s">
        <v>151</v>
      </c>
      <c r="G298" s="110">
        <f t="shared" ref="G298:G307" si="95">SUM(H298:S298)</f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09">
        <v>0</v>
      </c>
      <c r="Q298" s="109">
        <v>0</v>
      </c>
      <c r="R298" s="109">
        <v>0</v>
      </c>
      <c r="S298" s="109">
        <v>0</v>
      </c>
      <c r="T298" s="117"/>
      <c r="U298" s="117"/>
    </row>
    <row r="299" spans="1:21" s="18" customFormat="1" ht="18">
      <c r="A299" s="22"/>
      <c r="B299" s="24">
        <v>8</v>
      </c>
      <c r="C299" s="24">
        <v>2</v>
      </c>
      <c r="D299" s="24">
        <v>1</v>
      </c>
      <c r="E299" s="24">
        <v>2</v>
      </c>
      <c r="F299" s="43" t="s">
        <v>152</v>
      </c>
      <c r="G299" s="110">
        <f t="shared" si="95"/>
        <v>0</v>
      </c>
      <c r="H299" s="109">
        <v>0</v>
      </c>
      <c r="I299" s="109">
        <v>0</v>
      </c>
      <c r="J299" s="109">
        <v>0</v>
      </c>
      <c r="K299" s="109">
        <v>0</v>
      </c>
      <c r="L299" s="109">
        <v>0</v>
      </c>
      <c r="M299" s="109">
        <v>0</v>
      </c>
      <c r="N299" s="109">
        <v>0</v>
      </c>
      <c r="O299" s="109">
        <v>0</v>
      </c>
      <c r="P299" s="109">
        <v>0</v>
      </c>
      <c r="Q299" s="109">
        <v>0</v>
      </c>
      <c r="R299" s="109">
        <v>0</v>
      </c>
      <c r="S299" s="109">
        <v>0</v>
      </c>
      <c r="T299" s="117"/>
      <c r="U299" s="117"/>
    </row>
    <row r="300" spans="1:21" s="18" customFormat="1" ht="18">
      <c r="A300" s="22"/>
      <c r="B300" s="24">
        <v>8</v>
      </c>
      <c r="C300" s="24">
        <v>2</v>
      </c>
      <c r="D300" s="24">
        <v>1</v>
      </c>
      <c r="E300" s="24">
        <v>3</v>
      </c>
      <c r="F300" s="43" t="s">
        <v>153</v>
      </c>
      <c r="G300" s="110">
        <f t="shared" si="95"/>
        <v>0</v>
      </c>
      <c r="H300" s="109">
        <v>0</v>
      </c>
      <c r="I300" s="109">
        <v>0</v>
      </c>
      <c r="J300" s="109">
        <v>0</v>
      </c>
      <c r="K300" s="109">
        <v>0</v>
      </c>
      <c r="L300" s="109">
        <v>0</v>
      </c>
      <c r="M300" s="109">
        <v>0</v>
      </c>
      <c r="N300" s="109">
        <v>0</v>
      </c>
      <c r="O300" s="109">
        <v>0</v>
      </c>
      <c r="P300" s="109">
        <v>0</v>
      </c>
      <c r="Q300" s="109">
        <v>0</v>
      </c>
      <c r="R300" s="109">
        <v>0</v>
      </c>
      <c r="S300" s="109">
        <v>0</v>
      </c>
      <c r="T300" s="117"/>
      <c r="U300" s="117"/>
    </row>
    <row r="301" spans="1:21" s="18" customFormat="1" ht="18">
      <c r="A301" s="22"/>
      <c r="B301" s="24">
        <v>8</v>
      </c>
      <c r="C301" s="24">
        <v>2</v>
      </c>
      <c r="D301" s="24">
        <v>1</v>
      </c>
      <c r="E301" s="24">
        <v>4</v>
      </c>
      <c r="F301" s="43" t="s">
        <v>77</v>
      </c>
      <c r="G301" s="110">
        <f t="shared" si="95"/>
        <v>22543541.999999996</v>
      </c>
      <c r="H301" s="109">
        <v>2254354.2000000002</v>
      </c>
      <c r="I301" s="109">
        <v>2254354.2000000002</v>
      </c>
      <c r="J301" s="109">
        <v>2254354.2000000002</v>
      </c>
      <c r="K301" s="109">
        <v>2254354.2000000002</v>
      </c>
      <c r="L301" s="109">
        <v>2254354.2000000002</v>
      </c>
      <c r="M301" s="109">
        <v>2254354.2000000002</v>
      </c>
      <c r="N301" s="109">
        <v>2254354.2000000002</v>
      </c>
      <c r="O301" s="109">
        <v>2254354.2000000002</v>
      </c>
      <c r="P301" s="109">
        <v>2254354.2000000002</v>
      </c>
      <c r="Q301" s="109">
        <v>2254354.2000000002</v>
      </c>
      <c r="R301" s="109"/>
      <c r="S301" s="109"/>
      <c r="T301" s="117"/>
      <c r="U301" s="117"/>
    </row>
    <row r="302" spans="1:21" s="18" customFormat="1" ht="18">
      <c r="A302" s="22"/>
      <c r="B302" s="24">
        <v>8</v>
      </c>
      <c r="C302" s="24">
        <v>2</v>
      </c>
      <c r="D302" s="24">
        <v>1</v>
      </c>
      <c r="E302" s="24">
        <v>5</v>
      </c>
      <c r="F302" s="43" t="s">
        <v>78</v>
      </c>
      <c r="G302" s="110">
        <f t="shared" si="95"/>
        <v>25844096.700000003</v>
      </c>
      <c r="H302" s="109">
        <v>2153674.73</v>
      </c>
      <c r="I302" s="109">
        <v>2153674.73</v>
      </c>
      <c r="J302" s="109">
        <v>2153674.73</v>
      </c>
      <c r="K302" s="109">
        <v>2153674.73</v>
      </c>
      <c r="L302" s="109">
        <v>2153674.73</v>
      </c>
      <c r="M302" s="109">
        <v>2153674.73</v>
      </c>
      <c r="N302" s="109">
        <v>2153674.73</v>
      </c>
      <c r="O302" s="109">
        <v>2153674.73</v>
      </c>
      <c r="P302" s="109">
        <v>2153674.73</v>
      </c>
      <c r="Q302" s="109">
        <v>2153674.73</v>
      </c>
      <c r="R302" s="109">
        <v>2153674.73</v>
      </c>
      <c r="S302" s="109">
        <v>2153674.67</v>
      </c>
      <c r="T302" s="117"/>
      <c r="U302" s="117"/>
    </row>
    <row r="303" spans="1:21" s="18" customFormat="1" ht="18">
      <c r="A303" s="22"/>
      <c r="B303" s="24">
        <v>8</v>
      </c>
      <c r="C303" s="24">
        <v>2</v>
      </c>
      <c r="D303" s="24">
        <v>1</v>
      </c>
      <c r="E303" s="24">
        <v>6</v>
      </c>
      <c r="F303" s="43" t="s">
        <v>154</v>
      </c>
      <c r="G303" s="23">
        <f t="shared" si="95"/>
        <v>0</v>
      </c>
      <c r="H303" s="109">
        <v>0</v>
      </c>
      <c r="I303" s="109">
        <v>0</v>
      </c>
      <c r="J303" s="109">
        <v>0</v>
      </c>
      <c r="K303" s="109">
        <v>0</v>
      </c>
      <c r="L303" s="109">
        <v>0</v>
      </c>
      <c r="M303" s="109">
        <v>0</v>
      </c>
      <c r="N303" s="109">
        <v>0</v>
      </c>
      <c r="O303" s="109">
        <v>0</v>
      </c>
      <c r="P303" s="109">
        <v>0</v>
      </c>
      <c r="Q303" s="109">
        <v>0</v>
      </c>
      <c r="R303" s="109">
        <v>0</v>
      </c>
      <c r="S303" s="109">
        <v>0</v>
      </c>
      <c r="T303" s="117"/>
      <c r="U303" s="117"/>
    </row>
    <row r="304" spans="1:21" s="18" customFormat="1" ht="27">
      <c r="A304" s="22"/>
      <c r="B304" s="24">
        <v>8</v>
      </c>
      <c r="C304" s="24">
        <v>2</v>
      </c>
      <c r="D304" s="24">
        <v>1</v>
      </c>
      <c r="E304" s="24">
        <v>7</v>
      </c>
      <c r="F304" s="43" t="s">
        <v>155</v>
      </c>
      <c r="G304" s="23">
        <f t="shared" si="95"/>
        <v>0</v>
      </c>
      <c r="H304" s="109">
        <v>0</v>
      </c>
      <c r="I304" s="109">
        <v>0</v>
      </c>
      <c r="J304" s="109">
        <v>0</v>
      </c>
      <c r="K304" s="109">
        <v>0</v>
      </c>
      <c r="L304" s="109">
        <v>0</v>
      </c>
      <c r="M304" s="109">
        <v>0</v>
      </c>
      <c r="N304" s="109">
        <v>0</v>
      </c>
      <c r="O304" s="109">
        <v>0</v>
      </c>
      <c r="P304" s="109">
        <v>0</v>
      </c>
      <c r="Q304" s="109">
        <v>0</v>
      </c>
      <c r="R304" s="109">
        <v>0</v>
      </c>
      <c r="S304" s="109">
        <v>0</v>
      </c>
      <c r="T304" s="117"/>
      <c r="U304" s="117"/>
    </row>
    <row r="305" spans="1:21" s="18" customFormat="1" ht="27">
      <c r="A305" s="22"/>
      <c r="B305" s="24">
        <v>8</v>
      </c>
      <c r="C305" s="24">
        <v>2</v>
      </c>
      <c r="D305" s="24">
        <v>1</v>
      </c>
      <c r="E305" s="24">
        <v>8</v>
      </c>
      <c r="F305" s="43" t="s">
        <v>156</v>
      </c>
      <c r="G305" s="23">
        <f t="shared" si="95"/>
        <v>0</v>
      </c>
      <c r="H305" s="109">
        <v>0</v>
      </c>
      <c r="I305" s="109">
        <v>0</v>
      </c>
      <c r="J305" s="109">
        <v>0</v>
      </c>
      <c r="K305" s="109">
        <v>0</v>
      </c>
      <c r="L305" s="109">
        <v>0</v>
      </c>
      <c r="M305" s="109">
        <v>0</v>
      </c>
      <c r="N305" s="109">
        <v>0</v>
      </c>
      <c r="O305" s="109">
        <v>0</v>
      </c>
      <c r="P305" s="109">
        <v>0</v>
      </c>
      <c r="Q305" s="109">
        <v>0</v>
      </c>
      <c r="R305" s="109">
        <v>0</v>
      </c>
      <c r="S305" s="109">
        <v>0</v>
      </c>
      <c r="T305" s="117"/>
      <c r="U305" s="117"/>
    </row>
    <row r="306" spans="1:21" s="18" customFormat="1" ht="18">
      <c r="A306" s="22"/>
      <c r="B306" s="24">
        <v>8</v>
      </c>
      <c r="C306" s="24">
        <v>2</v>
      </c>
      <c r="D306" s="24">
        <v>1</v>
      </c>
      <c r="E306" s="24">
        <v>9</v>
      </c>
      <c r="F306" s="43" t="s">
        <v>149</v>
      </c>
      <c r="G306" s="23">
        <f t="shared" si="95"/>
        <v>0</v>
      </c>
      <c r="H306" s="109">
        <v>0</v>
      </c>
      <c r="I306" s="109">
        <v>0</v>
      </c>
      <c r="J306" s="109">
        <v>0</v>
      </c>
      <c r="K306" s="109">
        <v>0</v>
      </c>
      <c r="L306" s="109">
        <v>0</v>
      </c>
      <c r="M306" s="109">
        <v>0</v>
      </c>
      <c r="N306" s="109">
        <v>0</v>
      </c>
      <c r="O306" s="109">
        <v>0</v>
      </c>
      <c r="P306" s="109">
        <v>0</v>
      </c>
      <c r="Q306" s="109">
        <v>0</v>
      </c>
      <c r="R306" s="109">
        <v>0</v>
      </c>
      <c r="S306" s="109">
        <v>0</v>
      </c>
      <c r="T306" s="117"/>
      <c r="U306" s="117"/>
    </row>
    <row r="307" spans="1:21" s="18" customFormat="1" ht="18">
      <c r="A307" s="22"/>
      <c r="B307" s="24">
        <v>8</v>
      </c>
      <c r="C307" s="24">
        <v>2</v>
      </c>
      <c r="D307" s="24">
        <v>1</v>
      </c>
      <c r="E307" s="24" t="s">
        <v>144</v>
      </c>
      <c r="F307" s="43" t="s">
        <v>150</v>
      </c>
      <c r="G307" s="23">
        <f t="shared" si="95"/>
        <v>0</v>
      </c>
      <c r="H307" s="109">
        <v>0</v>
      </c>
      <c r="I307" s="109">
        <v>0</v>
      </c>
      <c r="J307" s="109">
        <v>0</v>
      </c>
      <c r="K307" s="109">
        <v>0</v>
      </c>
      <c r="L307" s="109">
        <v>0</v>
      </c>
      <c r="M307" s="109">
        <v>0</v>
      </c>
      <c r="N307" s="109">
        <v>0</v>
      </c>
      <c r="O307" s="109">
        <v>0</v>
      </c>
      <c r="P307" s="109">
        <v>0</v>
      </c>
      <c r="Q307" s="109">
        <v>0</v>
      </c>
      <c r="R307" s="109">
        <v>0</v>
      </c>
      <c r="S307" s="109">
        <v>0</v>
      </c>
      <c r="T307" s="117"/>
      <c r="U307" s="117"/>
    </row>
    <row r="308" spans="1:21" ht="18">
      <c r="A308" s="24"/>
      <c r="B308" s="24">
        <v>8</v>
      </c>
      <c r="C308" s="24">
        <v>2</v>
      </c>
      <c r="D308" s="24">
        <v>1</v>
      </c>
      <c r="E308" s="24" t="s">
        <v>145</v>
      </c>
      <c r="F308" s="52" t="s">
        <v>157</v>
      </c>
      <c r="G308" s="23">
        <f>SUM(H308:S308)</f>
        <v>0</v>
      </c>
      <c r="H308" s="109">
        <v>0</v>
      </c>
      <c r="I308" s="109">
        <v>0</v>
      </c>
      <c r="J308" s="109">
        <v>0</v>
      </c>
      <c r="K308" s="109">
        <v>0</v>
      </c>
      <c r="L308" s="109">
        <v>0</v>
      </c>
      <c r="M308" s="109">
        <v>0</v>
      </c>
      <c r="N308" s="109">
        <v>0</v>
      </c>
      <c r="O308" s="109">
        <v>0</v>
      </c>
      <c r="P308" s="109">
        <v>0</v>
      </c>
      <c r="Q308" s="109">
        <v>0</v>
      </c>
      <c r="R308" s="109">
        <v>0</v>
      </c>
      <c r="S308" s="109">
        <v>0</v>
      </c>
    </row>
    <row r="309" spans="1:21" ht="27">
      <c r="A309" s="24"/>
      <c r="B309" s="24">
        <v>8</v>
      </c>
      <c r="C309" s="24">
        <v>2</v>
      </c>
      <c r="D309" s="24">
        <v>1</v>
      </c>
      <c r="E309" s="24" t="s">
        <v>130</v>
      </c>
      <c r="F309" s="52" t="s">
        <v>1</v>
      </c>
      <c r="G309" s="23">
        <f>SUM(H309:S309)</f>
        <v>0</v>
      </c>
      <c r="H309" s="109">
        <v>0</v>
      </c>
      <c r="I309" s="109">
        <v>0</v>
      </c>
      <c r="J309" s="109">
        <v>0</v>
      </c>
      <c r="K309" s="109">
        <v>0</v>
      </c>
      <c r="L309" s="109">
        <v>0</v>
      </c>
      <c r="M309" s="109">
        <v>0</v>
      </c>
      <c r="N309" s="109">
        <v>0</v>
      </c>
      <c r="O309" s="109">
        <v>0</v>
      </c>
      <c r="P309" s="109">
        <v>0</v>
      </c>
      <c r="Q309" s="109">
        <v>0</v>
      </c>
      <c r="R309" s="109">
        <v>0</v>
      </c>
      <c r="S309" s="109">
        <v>0</v>
      </c>
    </row>
    <row r="310" spans="1:21" hidden="1">
      <c r="A310" s="24"/>
      <c r="B310" s="24">
        <v>8</v>
      </c>
      <c r="C310" s="24">
        <v>2</v>
      </c>
      <c r="D310" s="24">
        <v>1</v>
      </c>
      <c r="E310" s="24" t="s">
        <v>221</v>
      </c>
      <c r="F310" s="52" t="s">
        <v>222</v>
      </c>
      <c r="G310" s="23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</row>
    <row r="311" spans="1:21">
      <c r="A311" s="26"/>
      <c r="B311" s="26"/>
      <c r="C311" s="26"/>
      <c r="D311" s="26"/>
      <c r="E311" s="26"/>
      <c r="F311" s="53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119"/>
      <c r="U311" s="119"/>
    </row>
    <row r="312" spans="1:21" s="18" customFormat="1">
      <c r="A312" s="22">
        <v>83</v>
      </c>
      <c r="B312" s="22">
        <v>8</v>
      </c>
      <c r="C312" s="22">
        <v>3</v>
      </c>
      <c r="D312" s="22"/>
      <c r="E312" s="22"/>
      <c r="F312" s="38" t="s">
        <v>118</v>
      </c>
      <c r="G312" s="23">
        <f>+G313+G315+G317+G319</f>
        <v>1029999.9999999998</v>
      </c>
      <c r="H312" s="23">
        <f t="shared" ref="H312:S312" si="96">+H313+H315+H317+H319</f>
        <v>85833.34</v>
      </c>
      <c r="I312" s="23">
        <f t="shared" si="96"/>
        <v>85833.34</v>
      </c>
      <c r="J312" s="23">
        <f t="shared" si="96"/>
        <v>85833.34</v>
      </c>
      <c r="K312" s="23">
        <f t="shared" si="96"/>
        <v>85833.34</v>
      </c>
      <c r="L312" s="23">
        <f t="shared" si="96"/>
        <v>85833.34</v>
      </c>
      <c r="M312" s="23">
        <f t="shared" si="96"/>
        <v>85833.34</v>
      </c>
      <c r="N312" s="23">
        <f t="shared" si="96"/>
        <v>85833.34</v>
      </c>
      <c r="O312" s="23">
        <f t="shared" si="96"/>
        <v>85833.34</v>
      </c>
      <c r="P312" s="23">
        <f t="shared" si="96"/>
        <v>85833.34</v>
      </c>
      <c r="Q312" s="23">
        <f t="shared" si="96"/>
        <v>85833.34</v>
      </c>
      <c r="R312" s="23">
        <f t="shared" si="96"/>
        <v>85833.34</v>
      </c>
      <c r="S312" s="23">
        <f t="shared" si="96"/>
        <v>85833.26</v>
      </c>
      <c r="T312" s="117"/>
      <c r="U312" s="117"/>
    </row>
    <row r="313" spans="1:21">
      <c r="A313" s="24"/>
      <c r="B313" s="22">
        <v>8</v>
      </c>
      <c r="C313" s="22">
        <v>3</v>
      </c>
      <c r="D313" s="24">
        <v>1</v>
      </c>
      <c r="E313" s="24"/>
      <c r="F313" s="54" t="s">
        <v>140</v>
      </c>
      <c r="G313" s="25">
        <f>+G314</f>
        <v>0</v>
      </c>
      <c r="H313" s="25">
        <f t="shared" ref="H313:S313" si="97">+H314</f>
        <v>0</v>
      </c>
      <c r="I313" s="25">
        <f t="shared" si="97"/>
        <v>0</v>
      </c>
      <c r="J313" s="25">
        <f t="shared" si="97"/>
        <v>0</v>
      </c>
      <c r="K313" s="25">
        <f t="shared" si="97"/>
        <v>0</v>
      </c>
      <c r="L313" s="25">
        <f t="shared" si="97"/>
        <v>0</v>
      </c>
      <c r="M313" s="25">
        <f t="shared" si="97"/>
        <v>0</v>
      </c>
      <c r="N313" s="25">
        <f t="shared" si="97"/>
        <v>0</v>
      </c>
      <c r="O313" s="25">
        <f t="shared" si="97"/>
        <v>0</v>
      </c>
      <c r="P313" s="25">
        <f t="shared" si="97"/>
        <v>0</v>
      </c>
      <c r="Q313" s="25">
        <f t="shared" si="97"/>
        <v>0</v>
      </c>
      <c r="R313" s="25">
        <f t="shared" si="97"/>
        <v>0</v>
      </c>
      <c r="S313" s="25">
        <f t="shared" si="97"/>
        <v>0</v>
      </c>
    </row>
    <row r="314" spans="1:21" ht="17.25" customHeight="1">
      <c r="A314" s="24"/>
      <c r="B314" s="22">
        <v>8</v>
      </c>
      <c r="C314" s="22">
        <v>3</v>
      </c>
      <c r="D314" s="24">
        <v>1</v>
      </c>
      <c r="E314" s="24">
        <v>1</v>
      </c>
      <c r="F314" s="54" t="s">
        <v>140</v>
      </c>
      <c r="G314" s="23">
        <f>SUM(H314:S314)</f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</row>
    <row r="315" spans="1:21">
      <c r="A315" s="24"/>
      <c r="B315" s="22">
        <v>8</v>
      </c>
      <c r="C315" s="22">
        <v>3</v>
      </c>
      <c r="D315" s="24">
        <v>2</v>
      </c>
      <c r="E315" s="24"/>
      <c r="F315" s="54" t="s">
        <v>141</v>
      </c>
      <c r="G315" s="25">
        <f>+G316</f>
        <v>0</v>
      </c>
      <c r="H315" s="25">
        <f t="shared" ref="H315:S315" si="98">+H316</f>
        <v>0</v>
      </c>
      <c r="I315" s="25">
        <f t="shared" si="98"/>
        <v>0</v>
      </c>
      <c r="J315" s="25">
        <f t="shared" si="98"/>
        <v>0</v>
      </c>
      <c r="K315" s="25">
        <f t="shared" si="98"/>
        <v>0</v>
      </c>
      <c r="L315" s="25">
        <f t="shared" si="98"/>
        <v>0</v>
      </c>
      <c r="M315" s="25">
        <f t="shared" si="98"/>
        <v>0</v>
      </c>
      <c r="N315" s="25">
        <f t="shared" si="98"/>
        <v>0</v>
      </c>
      <c r="O315" s="25">
        <f t="shared" si="98"/>
        <v>0</v>
      </c>
      <c r="P315" s="25">
        <f t="shared" si="98"/>
        <v>0</v>
      </c>
      <c r="Q315" s="25">
        <f t="shared" si="98"/>
        <v>0</v>
      </c>
      <c r="R315" s="25">
        <f t="shared" si="98"/>
        <v>0</v>
      </c>
      <c r="S315" s="25">
        <f t="shared" si="98"/>
        <v>0</v>
      </c>
    </row>
    <row r="316" spans="1:21">
      <c r="A316" s="24"/>
      <c r="B316" s="22">
        <v>8</v>
      </c>
      <c r="C316" s="22">
        <v>3</v>
      </c>
      <c r="D316" s="24">
        <v>2</v>
      </c>
      <c r="E316" s="24">
        <v>1</v>
      </c>
      <c r="F316" s="54" t="s">
        <v>141</v>
      </c>
      <c r="G316" s="109">
        <f>SUM(H316:S316)</f>
        <v>0</v>
      </c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</row>
    <row r="317" spans="1:21">
      <c r="A317" s="24"/>
      <c r="B317" s="22">
        <v>8</v>
      </c>
      <c r="C317" s="22">
        <v>3</v>
      </c>
      <c r="D317" s="24">
        <v>3</v>
      </c>
      <c r="E317" s="24"/>
      <c r="F317" s="54" t="s">
        <v>142</v>
      </c>
      <c r="G317" s="25">
        <f>+G318</f>
        <v>0</v>
      </c>
      <c r="H317" s="25">
        <f t="shared" ref="H317:S317" si="99">+H318</f>
        <v>0</v>
      </c>
      <c r="I317" s="25">
        <f t="shared" si="99"/>
        <v>0</v>
      </c>
      <c r="J317" s="25">
        <f t="shared" si="99"/>
        <v>0</v>
      </c>
      <c r="K317" s="25">
        <f t="shared" si="99"/>
        <v>0</v>
      </c>
      <c r="L317" s="25">
        <f t="shared" si="99"/>
        <v>0</v>
      </c>
      <c r="M317" s="25">
        <f t="shared" si="99"/>
        <v>0</v>
      </c>
      <c r="N317" s="25">
        <f t="shared" si="99"/>
        <v>0</v>
      </c>
      <c r="O317" s="25">
        <f t="shared" si="99"/>
        <v>0</v>
      </c>
      <c r="P317" s="25">
        <f t="shared" si="99"/>
        <v>0</v>
      </c>
      <c r="Q317" s="25">
        <f t="shared" si="99"/>
        <v>0</v>
      </c>
      <c r="R317" s="25">
        <f t="shared" si="99"/>
        <v>0</v>
      </c>
      <c r="S317" s="25">
        <f t="shared" si="99"/>
        <v>0</v>
      </c>
    </row>
    <row r="318" spans="1:21" hidden="1">
      <c r="A318" s="24"/>
      <c r="B318" s="22">
        <v>8</v>
      </c>
      <c r="C318" s="22">
        <v>3</v>
      </c>
      <c r="D318" s="24">
        <v>3</v>
      </c>
      <c r="E318" s="24">
        <v>1</v>
      </c>
      <c r="F318" s="54" t="s">
        <v>142</v>
      </c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</row>
    <row r="319" spans="1:21">
      <c r="A319" s="24"/>
      <c r="B319" s="22">
        <v>8</v>
      </c>
      <c r="C319" s="22">
        <v>3</v>
      </c>
      <c r="D319" s="24">
        <v>4</v>
      </c>
      <c r="E319" s="24"/>
      <c r="F319" s="41" t="s">
        <v>79</v>
      </c>
      <c r="G319" s="25">
        <f>+G320</f>
        <v>1029999.9999999998</v>
      </c>
      <c r="H319" s="25">
        <f>+H320</f>
        <v>85833.34</v>
      </c>
      <c r="I319" s="25">
        <f t="shared" ref="I319:S319" si="100">+I320</f>
        <v>85833.34</v>
      </c>
      <c r="J319" s="25">
        <f t="shared" si="100"/>
        <v>85833.34</v>
      </c>
      <c r="K319" s="25">
        <f t="shared" si="100"/>
        <v>85833.34</v>
      </c>
      <c r="L319" s="25">
        <f t="shared" si="100"/>
        <v>85833.34</v>
      </c>
      <c r="M319" s="25">
        <f t="shared" si="100"/>
        <v>85833.34</v>
      </c>
      <c r="N319" s="25">
        <f t="shared" si="100"/>
        <v>85833.34</v>
      </c>
      <c r="O319" s="25">
        <f t="shared" si="100"/>
        <v>85833.34</v>
      </c>
      <c r="P319" s="25">
        <f t="shared" si="100"/>
        <v>85833.34</v>
      </c>
      <c r="Q319" s="25">
        <f t="shared" si="100"/>
        <v>85833.34</v>
      </c>
      <c r="R319" s="25">
        <f t="shared" si="100"/>
        <v>85833.34</v>
      </c>
      <c r="S319" s="25">
        <f t="shared" si="100"/>
        <v>85833.26</v>
      </c>
    </row>
    <row r="320" spans="1:21">
      <c r="A320" s="24"/>
      <c r="B320" s="22">
        <v>8</v>
      </c>
      <c r="C320" s="22">
        <v>3</v>
      </c>
      <c r="D320" s="24">
        <v>4</v>
      </c>
      <c r="E320" s="24">
        <v>1</v>
      </c>
      <c r="F320" s="41" t="s">
        <v>79</v>
      </c>
      <c r="G320" s="25">
        <f>SUM(H320:S320)</f>
        <v>1029999.9999999998</v>
      </c>
      <c r="H320" s="25">
        <v>85833.34</v>
      </c>
      <c r="I320" s="25">
        <v>85833.34</v>
      </c>
      <c r="J320" s="25">
        <v>85833.34</v>
      </c>
      <c r="K320" s="25">
        <v>85833.34</v>
      </c>
      <c r="L320" s="25">
        <v>85833.34</v>
      </c>
      <c r="M320" s="25">
        <v>85833.34</v>
      </c>
      <c r="N320" s="25">
        <v>85833.34</v>
      </c>
      <c r="O320" s="25">
        <v>85833.34</v>
      </c>
      <c r="P320" s="25">
        <v>85833.34</v>
      </c>
      <c r="Q320" s="25">
        <v>85833.34</v>
      </c>
      <c r="R320" s="25">
        <v>85833.34</v>
      </c>
      <c r="S320" s="25">
        <v>85833.26</v>
      </c>
    </row>
    <row r="321" spans="1:21">
      <c r="A321" s="26"/>
      <c r="B321" s="26"/>
      <c r="C321" s="26"/>
      <c r="D321" s="26"/>
      <c r="E321" s="26"/>
      <c r="F321" s="44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119"/>
      <c r="U321" s="119"/>
    </row>
    <row r="322" spans="1:21" s="18" customFormat="1" ht="18">
      <c r="A322" s="22">
        <v>9</v>
      </c>
      <c r="B322" s="22">
        <v>9</v>
      </c>
      <c r="C322" s="22"/>
      <c r="D322" s="22"/>
      <c r="E322" s="22"/>
      <c r="F322" s="59" t="s">
        <v>4</v>
      </c>
      <c r="G322" s="60">
        <f>+G324+G328+G332+G336+G340+G344</f>
        <v>0</v>
      </c>
      <c r="H322" s="60">
        <f t="shared" ref="H322:S322" si="101">+H324+H328+H332+H336+H340+H344</f>
        <v>0</v>
      </c>
      <c r="I322" s="60">
        <f t="shared" si="101"/>
        <v>0</v>
      </c>
      <c r="J322" s="60">
        <f t="shared" si="101"/>
        <v>0</v>
      </c>
      <c r="K322" s="60">
        <f t="shared" si="101"/>
        <v>0</v>
      </c>
      <c r="L322" s="60">
        <f t="shared" si="101"/>
        <v>0</v>
      </c>
      <c r="M322" s="60">
        <f t="shared" si="101"/>
        <v>0</v>
      </c>
      <c r="N322" s="60">
        <f t="shared" si="101"/>
        <v>0</v>
      </c>
      <c r="O322" s="60">
        <f t="shared" si="101"/>
        <v>0</v>
      </c>
      <c r="P322" s="60">
        <f t="shared" si="101"/>
        <v>0</v>
      </c>
      <c r="Q322" s="60">
        <f t="shared" si="101"/>
        <v>0</v>
      </c>
      <c r="R322" s="60">
        <f t="shared" si="101"/>
        <v>0</v>
      </c>
      <c r="S322" s="60">
        <f t="shared" si="101"/>
        <v>0</v>
      </c>
      <c r="T322" s="117"/>
      <c r="U322" s="117"/>
    </row>
    <row r="323" spans="1:21" s="18" customFormat="1">
      <c r="A323" s="19"/>
      <c r="B323" s="19"/>
      <c r="C323" s="19"/>
      <c r="D323" s="19"/>
      <c r="E323" s="19"/>
      <c r="F323" s="51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118"/>
      <c r="U323" s="118"/>
    </row>
    <row r="324" spans="1:21" s="18" customFormat="1" ht="18">
      <c r="A324" s="22">
        <v>91</v>
      </c>
      <c r="B324" s="22">
        <v>9</v>
      </c>
      <c r="C324" s="22">
        <v>1</v>
      </c>
      <c r="D324" s="22"/>
      <c r="E324" s="22"/>
      <c r="F324" s="38" t="s">
        <v>119</v>
      </c>
      <c r="G324" s="23">
        <f>+G325</f>
        <v>0</v>
      </c>
      <c r="H324" s="23">
        <f t="shared" ref="H324:S325" si="102">+H325</f>
        <v>0</v>
      </c>
      <c r="I324" s="23">
        <f t="shared" si="102"/>
        <v>0</v>
      </c>
      <c r="J324" s="23">
        <f t="shared" si="102"/>
        <v>0</v>
      </c>
      <c r="K324" s="23">
        <f t="shared" si="102"/>
        <v>0</v>
      </c>
      <c r="L324" s="23">
        <f t="shared" si="102"/>
        <v>0</v>
      </c>
      <c r="M324" s="23">
        <f t="shared" si="102"/>
        <v>0</v>
      </c>
      <c r="N324" s="23">
        <f t="shared" si="102"/>
        <v>0</v>
      </c>
      <c r="O324" s="23">
        <f t="shared" si="102"/>
        <v>0</v>
      </c>
      <c r="P324" s="23">
        <f t="shared" si="102"/>
        <v>0</v>
      </c>
      <c r="Q324" s="23">
        <f t="shared" si="102"/>
        <v>0</v>
      </c>
      <c r="R324" s="23">
        <f t="shared" si="102"/>
        <v>0</v>
      </c>
      <c r="S324" s="23">
        <f t="shared" si="102"/>
        <v>0</v>
      </c>
      <c r="T324" s="117"/>
      <c r="U324" s="117"/>
    </row>
    <row r="325" spans="1:21" ht="18">
      <c r="A325" s="24"/>
      <c r="B325" s="24">
        <v>9</v>
      </c>
      <c r="C325" s="24">
        <v>1</v>
      </c>
      <c r="D325" s="24">
        <v>1</v>
      </c>
      <c r="E325" s="24"/>
      <c r="F325" s="43" t="s">
        <v>119</v>
      </c>
      <c r="G325" s="25">
        <f>+G326</f>
        <v>0</v>
      </c>
      <c r="H325" s="25">
        <f t="shared" si="102"/>
        <v>0</v>
      </c>
      <c r="I325" s="25">
        <f t="shared" si="102"/>
        <v>0</v>
      </c>
      <c r="J325" s="25">
        <f t="shared" si="102"/>
        <v>0</v>
      </c>
      <c r="K325" s="25">
        <f t="shared" si="102"/>
        <v>0</v>
      </c>
      <c r="L325" s="25">
        <f t="shared" si="102"/>
        <v>0</v>
      </c>
      <c r="M325" s="25">
        <f t="shared" si="102"/>
        <v>0</v>
      </c>
      <c r="N325" s="25">
        <f t="shared" si="102"/>
        <v>0</v>
      </c>
      <c r="O325" s="25">
        <f t="shared" si="102"/>
        <v>0</v>
      </c>
      <c r="P325" s="25">
        <f t="shared" si="102"/>
        <v>0</v>
      </c>
      <c r="Q325" s="25">
        <f t="shared" si="102"/>
        <v>0</v>
      </c>
      <c r="R325" s="25">
        <f t="shared" si="102"/>
        <v>0</v>
      </c>
      <c r="S325" s="25">
        <f t="shared" si="102"/>
        <v>0</v>
      </c>
    </row>
    <row r="326" spans="1:21" ht="18" hidden="1">
      <c r="A326" s="24"/>
      <c r="B326" s="24">
        <v>9</v>
      </c>
      <c r="C326" s="24">
        <v>1</v>
      </c>
      <c r="D326" s="24">
        <v>1</v>
      </c>
      <c r="E326" s="24">
        <v>1</v>
      </c>
      <c r="F326" s="43" t="s">
        <v>119</v>
      </c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</row>
    <row r="327" spans="1:21">
      <c r="A327" s="26"/>
      <c r="B327" s="26"/>
      <c r="C327" s="26"/>
      <c r="D327" s="26"/>
      <c r="E327" s="26"/>
      <c r="F327" s="44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119"/>
      <c r="U327" s="119"/>
    </row>
    <row r="328" spans="1:21" s="18" customFormat="1" ht="18">
      <c r="A328" s="22">
        <v>92</v>
      </c>
      <c r="B328" s="22">
        <v>9</v>
      </c>
      <c r="C328" s="22">
        <v>2</v>
      </c>
      <c r="D328" s="22"/>
      <c r="E328" s="22"/>
      <c r="F328" s="38" t="s">
        <v>120</v>
      </c>
      <c r="G328" s="23">
        <f>+G329</f>
        <v>0</v>
      </c>
      <c r="H328" s="23">
        <f t="shared" ref="H328:S329" si="103">+H329</f>
        <v>0</v>
      </c>
      <c r="I328" s="23">
        <f t="shared" si="103"/>
        <v>0</v>
      </c>
      <c r="J328" s="23">
        <f t="shared" si="103"/>
        <v>0</v>
      </c>
      <c r="K328" s="23">
        <f t="shared" si="103"/>
        <v>0</v>
      </c>
      <c r="L328" s="23">
        <f t="shared" si="103"/>
        <v>0</v>
      </c>
      <c r="M328" s="23">
        <f t="shared" si="103"/>
        <v>0</v>
      </c>
      <c r="N328" s="23">
        <f t="shared" si="103"/>
        <v>0</v>
      </c>
      <c r="O328" s="23">
        <f t="shared" si="103"/>
        <v>0</v>
      </c>
      <c r="P328" s="23">
        <f t="shared" si="103"/>
        <v>0</v>
      </c>
      <c r="Q328" s="23">
        <f t="shared" si="103"/>
        <v>0</v>
      </c>
      <c r="R328" s="23">
        <f t="shared" si="103"/>
        <v>0</v>
      </c>
      <c r="S328" s="23">
        <f t="shared" si="103"/>
        <v>0</v>
      </c>
      <c r="T328" s="117"/>
      <c r="U328" s="117"/>
    </row>
    <row r="329" spans="1:21" ht="18">
      <c r="A329" s="24"/>
      <c r="B329" s="24">
        <v>9</v>
      </c>
      <c r="C329" s="24">
        <v>2</v>
      </c>
      <c r="D329" s="24">
        <v>1</v>
      </c>
      <c r="E329" s="24"/>
      <c r="F329" s="43" t="s">
        <v>120</v>
      </c>
      <c r="G329" s="25">
        <f>+G330</f>
        <v>0</v>
      </c>
      <c r="H329" s="25">
        <f t="shared" si="103"/>
        <v>0</v>
      </c>
      <c r="I329" s="25">
        <f t="shared" si="103"/>
        <v>0</v>
      </c>
      <c r="J329" s="25">
        <f t="shared" si="103"/>
        <v>0</v>
      </c>
      <c r="K329" s="25">
        <f t="shared" si="103"/>
        <v>0</v>
      </c>
      <c r="L329" s="25">
        <f t="shared" si="103"/>
        <v>0</v>
      </c>
      <c r="M329" s="25">
        <f t="shared" si="103"/>
        <v>0</v>
      </c>
      <c r="N329" s="25">
        <f t="shared" si="103"/>
        <v>0</v>
      </c>
      <c r="O329" s="25">
        <f t="shared" si="103"/>
        <v>0</v>
      </c>
      <c r="P329" s="25">
        <f t="shared" si="103"/>
        <v>0</v>
      </c>
      <c r="Q329" s="25">
        <f t="shared" si="103"/>
        <v>0</v>
      </c>
      <c r="R329" s="25">
        <f t="shared" si="103"/>
        <v>0</v>
      </c>
      <c r="S329" s="25">
        <f t="shared" si="103"/>
        <v>0</v>
      </c>
    </row>
    <row r="330" spans="1:21" ht="18" hidden="1">
      <c r="A330" s="24"/>
      <c r="B330" s="24">
        <v>9</v>
      </c>
      <c r="C330" s="24">
        <v>2</v>
      </c>
      <c r="D330" s="24">
        <v>1</v>
      </c>
      <c r="E330" s="24">
        <v>1</v>
      </c>
      <c r="F330" s="43" t="s">
        <v>120</v>
      </c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</row>
    <row r="331" spans="1:21">
      <c r="A331" s="26"/>
      <c r="B331" s="26"/>
      <c r="C331" s="26"/>
      <c r="D331" s="26"/>
      <c r="E331" s="26"/>
      <c r="F331" s="44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119"/>
      <c r="U331" s="119"/>
    </row>
    <row r="332" spans="1:21" s="18" customFormat="1">
      <c r="A332" s="22">
        <v>93</v>
      </c>
      <c r="B332" s="22">
        <v>9</v>
      </c>
      <c r="C332" s="22">
        <v>3</v>
      </c>
      <c r="D332" s="22"/>
      <c r="E332" s="22"/>
      <c r="F332" s="38" t="s">
        <v>121</v>
      </c>
      <c r="G332" s="23">
        <f>+G333</f>
        <v>0</v>
      </c>
      <c r="H332" s="23">
        <f t="shared" ref="H332:S333" si="104">+H333</f>
        <v>0</v>
      </c>
      <c r="I332" s="23">
        <f t="shared" si="104"/>
        <v>0</v>
      </c>
      <c r="J332" s="23">
        <f t="shared" si="104"/>
        <v>0</v>
      </c>
      <c r="K332" s="23">
        <f t="shared" si="104"/>
        <v>0</v>
      </c>
      <c r="L332" s="23">
        <f t="shared" si="104"/>
        <v>0</v>
      </c>
      <c r="M332" s="23">
        <f t="shared" si="104"/>
        <v>0</v>
      </c>
      <c r="N332" s="23">
        <f t="shared" si="104"/>
        <v>0</v>
      </c>
      <c r="O332" s="23">
        <f t="shared" si="104"/>
        <v>0</v>
      </c>
      <c r="P332" s="23">
        <f t="shared" si="104"/>
        <v>0</v>
      </c>
      <c r="Q332" s="23">
        <f t="shared" si="104"/>
        <v>0</v>
      </c>
      <c r="R332" s="23">
        <f t="shared" si="104"/>
        <v>0</v>
      </c>
      <c r="S332" s="23">
        <f t="shared" si="104"/>
        <v>0</v>
      </c>
      <c r="T332" s="117"/>
      <c r="U332" s="117"/>
    </row>
    <row r="333" spans="1:21">
      <c r="A333" s="24"/>
      <c r="B333" s="24">
        <v>9</v>
      </c>
      <c r="C333" s="24">
        <v>3</v>
      </c>
      <c r="D333" s="24">
        <v>1</v>
      </c>
      <c r="E333" s="24"/>
      <c r="F333" s="43" t="s">
        <v>121</v>
      </c>
      <c r="G333" s="25">
        <f>+G334</f>
        <v>0</v>
      </c>
      <c r="H333" s="25">
        <f t="shared" si="104"/>
        <v>0</v>
      </c>
      <c r="I333" s="25">
        <f t="shared" si="104"/>
        <v>0</v>
      </c>
      <c r="J333" s="25">
        <f t="shared" si="104"/>
        <v>0</v>
      </c>
      <c r="K333" s="25">
        <f t="shared" si="104"/>
        <v>0</v>
      </c>
      <c r="L333" s="25">
        <f t="shared" si="104"/>
        <v>0</v>
      </c>
      <c r="M333" s="25">
        <f t="shared" si="104"/>
        <v>0</v>
      </c>
      <c r="N333" s="25">
        <f t="shared" si="104"/>
        <v>0</v>
      </c>
      <c r="O333" s="25">
        <f t="shared" si="104"/>
        <v>0</v>
      </c>
      <c r="P333" s="25">
        <f t="shared" si="104"/>
        <v>0</v>
      </c>
      <c r="Q333" s="25">
        <f t="shared" si="104"/>
        <v>0</v>
      </c>
      <c r="R333" s="25">
        <f t="shared" si="104"/>
        <v>0</v>
      </c>
      <c r="S333" s="25">
        <f t="shared" si="104"/>
        <v>0</v>
      </c>
    </row>
    <row r="334" spans="1:21" hidden="1">
      <c r="A334" s="24"/>
      <c r="B334" s="24">
        <v>9</v>
      </c>
      <c r="C334" s="24">
        <v>3</v>
      </c>
      <c r="D334" s="24">
        <v>1</v>
      </c>
      <c r="E334" s="24">
        <v>1</v>
      </c>
      <c r="F334" s="43" t="s">
        <v>121</v>
      </c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</row>
    <row r="335" spans="1:21">
      <c r="A335" s="26"/>
      <c r="B335" s="26"/>
      <c r="C335" s="26"/>
      <c r="D335" s="26"/>
      <c r="E335" s="26"/>
      <c r="F335" s="44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119"/>
      <c r="U335" s="119"/>
    </row>
    <row r="336" spans="1:21" s="18" customFormat="1">
      <c r="A336" s="22">
        <v>94</v>
      </c>
      <c r="B336" s="22">
        <v>9</v>
      </c>
      <c r="C336" s="22">
        <v>4</v>
      </c>
      <c r="D336" s="22"/>
      <c r="E336" s="22"/>
      <c r="F336" s="38" t="s">
        <v>122</v>
      </c>
      <c r="G336" s="23">
        <f>+G337</f>
        <v>0</v>
      </c>
      <c r="H336" s="23">
        <f t="shared" ref="H336:S337" si="105">+H337</f>
        <v>0</v>
      </c>
      <c r="I336" s="23">
        <f t="shared" si="105"/>
        <v>0</v>
      </c>
      <c r="J336" s="23">
        <f t="shared" si="105"/>
        <v>0</v>
      </c>
      <c r="K336" s="23">
        <f t="shared" si="105"/>
        <v>0</v>
      </c>
      <c r="L336" s="23">
        <f t="shared" si="105"/>
        <v>0</v>
      </c>
      <c r="M336" s="23">
        <f t="shared" si="105"/>
        <v>0</v>
      </c>
      <c r="N336" s="23">
        <f t="shared" si="105"/>
        <v>0</v>
      </c>
      <c r="O336" s="23">
        <f t="shared" si="105"/>
        <v>0</v>
      </c>
      <c r="P336" s="23">
        <f t="shared" si="105"/>
        <v>0</v>
      </c>
      <c r="Q336" s="23">
        <f t="shared" si="105"/>
        <v>0</v>
      </c>
      <c r="R336" s="23">
        <f t="shared" si="105"/>
        <v>0</v>
      </c>
      <c r="S336" s="23">
        <f t="shared" si="105"/>
        <v>0</v>
      </c>
      <c r="T336" s="117"/>
      <c r="U336" s="117"/>
    </row>
    <row r="337" spans="1:21">
      <c r="A337" s="24"/>
      <c r="B337" s="24">
        <v>9</v>
      </c>
      <c r="C337" s="24">
        <v>4</v>
      </c>
      <c r="D337" s="24">
        <v>1</v>
      </c>
      <c r="E337" s="24"/>
      <c r="F337" s="43" t="s">
        <v>122</v>
      </c>
      <c r="G337" s="25">
        <f>+G338</f>
        <v>0</v>
      </c>
      <c r="H337" s="25">
        <f t="shared" si="105"/>
        <v>0</v>
      </c>
      <c r="I337" s="25">
        <f t="shared" si="105"/>
        <v>0</v>
      </c>
      <c r="J337" s="25">
        <f t="shared" si="105"/>
        <v>0</v>
      </c>
      <c r="K337" s="25">
        <f t="shared" si="105"/>
        <v>0</v>
      </c>
      <c r="L337" s="25">
        <f t="shared" si="105"/>
        <v>0</v>
      </c>
      <c r="M337" s="25">
        <f t="shared" si="105"/>
        <v>0</v>
      </c>
      <c r="N337" s="25">
        <f t="shared" si="105"/>
        <v>0</v>
      </c>
      <c r="O337" s="25">
        <f t="shared" si="105"/>
        <v>0</v>
      </c>
      <c r="P337" s="25">
        <f t="shared" si="105"/>
        <v>0</v>
      </c>
      <c r="Q337" s="25">
        <f t="shared" si="105"/>
        <v>0</v>
      </c>
      <c r="R337" s="25">
        <f t="shared" si="105"/>
        <v>0</v>
      </c>
      <c r="S337" s="25">
        <f t="shared" si="105"/>
        <v>0</v>
      </c>
    </row>
    <row r="338" spans="1:21" hidden="1">
      <c r="A338" s="24"/>
      <c r="B338" s="24">
        <v>9</v>
      </c>
      <c r="C338" s="24">
        <v>4</v>
      </c>
      <c r="D338" s="24">
        <v>1</v>
      </c>
      <c r="E338" s="24">
        <v>1</v>
      </c>
      <c r="F338" s="43" t="s">
        <v>122</v>
      </c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</row>
    <row r="339" spans="1:21">
      <c r="A339" s="26"/>
      <c r="B339" s="26"/>
      <c r="C339" s="26"/>
      <c r="D339" s="26"/>
      <c r="E339" s="26"/>
      <c r="F339" s="44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119"/>
      <c r="U339" s="119"/>
    </row>
    <row r="340" spans="1:21" s="18" customFormat="1">
      <c r="A340" s="22">
        <v>95</v>
      </c>
      <c r="B340" s="22">
        <v>9</v>
      </c>
      <c r="C340" s="22">
        <v>5</v>
      </c>
      <c r="D340" s="22"/>
      <c r="E340" s="22"/>
      <c r="F340" s="38" t="s">
        <v>123</v>
      </c>
      <c r="G340" s="23">
        <f>+G341</f>
        <v>0</v>
      </c>
      <c r="H340" s="23">
        <f t="shared" ref="H340:S341" si="106">+H341</f>
        <v>0</v>
      </c>
      <c r="I340" s="23">
        <f t="shared" si="106"/>
        <v>0</v>
      </c>
      <c r="J340" s="23">
        <f t="shared" si="106"/>
        <v>0</v>
      </c>
      <c r="K340" s="23">
        <f t="shared" si="106"/>
        <v>0</v>
      </c>
      <c r="L340" s="23">
        <f t="shared" si="106"/>
        <v>0</v>
      </c>
      <c r="M340" s="23">
        <f t="shared" si="106"/>
        <v>0</v>
      </c>
      <c r="N340" s="23">
        <f t="shared" si="106"/>
        <v>0</v>
      </c>
      <c r="O340" s="23">
        <f t="shared" si="106"/>
        <v>0</v>
      </c>
      <c r="P340" s="23">
        <f t="shared" si="106"/>
        <v>0</v>
      </c>
      <c r="Q340" s="23">
        <f t="shared" si="106"/>
        <v>0</v>
      </c>
      <c r="R340" s="23">
        <f t="shared" si="106"/>
        <v>0</v>
      </c>
      <c r="S340" s="23">
        <f t="shared" si="106"/>
        <v>0</v>
      </c>
      <c r="T340" s="117"/>
      <c r="U340" s="117"/>
    </row>
    <row r="341" spans="1:21">
      <c r="A341" s="24"/>
      <c r="B341" s="24">
        <v>9</v>
      </c>
      <c r="C341" s="24">
        <v>5</v>
      </c>
      <c r="D341" s="24">
        <v>1</v>
      </c>
      <c r="E341" s="24"/>
      <c r="F341" s="43" t="s">
        <v>123</v>
      </c>
      <c r="G341" s="25">
        <f>+G342</f>
        <v>0</v>
      </c>
      <c r="H341" s="25">
        <f t="shared" si="106"/>
        <v>0</v>
      </c>
      <c r="I341" s="25">
        <f t="shared" si="106"/>
        <v>0</v>
      </c>
      <c r="J341" s="25">
        <f t="shared" si="106"/>
        <v>0</v>
      </c>
      <c r="K341" s="25">
        <f t="shared" si="106"/>
        <v>0</v>
      </c>
      <c r="L341" s="25">
        <f t="shared" si="106"/>
        <v>0</v>
      </c>
      <c r="M341" s="25">
        <f t="shared" si="106"/>
        <v>0</v>
      </c>
      <c r="N341" s="25">
        <f t="shared" si="106"/>
        <v>0</v>
      </c>
      <c r="O341" s="25">
        <f t="shared" si="106"/>
        <v>0</v>
      </c>
      <c r="P341" s="25">
        <f t="shared" si="106"/>
        <v>0</v>
      </c>
      <c r="Q341" s="25">
        <f t="shared" si="106"/>
        <v>0</v>
      </c>
      <c r="R341" s="25">
        <f t="shared" si="106"/>
        <v>0</v>
      </c>
      <c r="S341" s="25">
        <f t="shared" si="106"/>
        <v>0</v>
      </c>
    </row>
    <row r="342" spans="1:21" hidden="1">
      <c r="A342" s="24"/>
      <c r="B342" s="24">
        <v>9</v>
      </c>
      <c r="C342" s="24">
        <v>5</v>
      </c>
      <c r="D342" s="24">
        <v>1</v>
      </c>
      <c r="E342" s="24">
        <v>1</v>
      </c>
      <c r="F342" s="43" t="s">
        <v>123</v>
      </c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</row>
    <row r="343" spans="1:21">
      <c r="A343" s="26"/>
      <c r="B343" s="26"/>
      <c r="C343" s="26"/>
      <c r="D343" s="26"/>
      <c r="E343" s="26"/>
      <c r="F343" s="44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119"/>
      <c r="U343" s="119"/>
    </row>
    <row r="344" spans="1:21" s="18" customFormat="1" ht="18">
      <c r="A344" s="22">
        <v>96</v>
      </c>
      <c r="B344" s="22">
        <v>9</v>
      </c>
      <c r="C344" s="22">
        <v>6</v>
      </c>
      <c r="D344" s="22"/>
      <c r="E344" s="22"/>
      <c r="F344" s="38" t="s">
        <v>124</v>
      </c>
      <c r="G344" s="23">
        <f>+G345</f>
        <v>0</v>
      </c>
      <c r="H344" s="23">
        <f t="shared" ref="H344:S345" si="107">+H345</f>
        <v>0</v>
      </c>
      <c r="I344" s="23">
        <f t="shared" si="107"/>
        <v>0</v>
      </c>
      <c r="J344" s="23">
        <f t="shared" si="107"/>
        <v>0</v>
      </c>
      <c r="K344" s="23">
        <f t="shared" si="107"/>
        <v>0</v>
      </c>
      <c r="L344" s="23">
        <f t="shared" si="107"/>
        <v>0</v>
      </c>
      <c r="M344" s="23">
        <f t="shared" si="107"/>
        <v>0</v>
      </c>
      <c r="N344" s="23">
        <f t="shared" si="107"/>
        <v>0</v>
      </c>
      <c r="O344" s="23">
        <f t="shared" si="107"/>
        <v>0</v>
      </c>
      <c r="P344" s="23">
        <f t="shared" si="107"/>
        <v>0</v>
      </c>
      <c r="Q344" s="23">
        <f t="shared" si="107"/>
        <v>0</v>
      </c>
      <c r="R344" s="23">
        <f t="shared" si="107"/>
        <v>0</v>
      </c>
      <c r="S344" s="23">
        <f t="shared" si="107"/>
        <v>0</v>
      </c>
      <c r="T344" s="117"/>
      <c r="U344" s="117"/>
    </row>
    <row r="345" spans="1:21" ht="18">
      <c r="A345" s="24"/>
      <c r="B345" s="24">
        <v>9</v>
      </c>
      <c r="C345" s="24">
        <v>6</v>
      </c>
      <c r="D345" s="24">
        <v>1</v>
      </c>
      <c r="E345" s="24"/>
      <c r="F345" s="43" t="s">
        <v>124</v>
      </c>
      <c r="G345" s="25">
        <f>+G346</f>
        <v>0</v>
      </c>
      <c r="H345" s="25">
        <f t="shared" si="107"/>
        <v>0</v>
      </c>
      <c r="I345" s="25">
        <f t="shared" si="107"/>
        <v>0</v>
      </c>
      <c r="J345" s="25">
        <f t="shared" si="107"/>
        <v>0</v>
      </c>
      <c r="K345" s="25">
        <f t="shared" si="107"/>
        <v>0</v>
      </c>
      <c r="L345" s="25">
        <f t="shared" si="107"/>
        <v>0</v>
      </c>
      <c r="M345" s="25">
        <f t="shared" si="107"/>
        <v>0</v>
      </c>
      <c r="N345" s="25">
        <f t="shared" si="107"/>
        <v>0</v>
      </c>
      <c r="O345" s="25">
        <f t="shared" si="107"/>
        <v>0</v>
      </c>
      <c r="P345" s="25">
        <f t="shared" si="107"/>
        <v>0</v>
      </c>
      <c r="Q345" s="25">
        <f t="shared" si="107"/>
        <v>0</v>
      </c>
      <c r="R345" s="25">
        <f t="shared" si="107"/>
        <v>0</v>
      </c>
      <c r="S345" s="25">
        <f t="shared" si="107"/>
        <v>0</v>
      </c>
    </row>
    <row r="346" spans="1:21" ht="14.25" hidden="1" customHeight="1">
      <c r="A346" s="24"/>
      <c r="B346" s="24">
        <v>9</v>
      </c>
      <c r="C346" s="24">
        <v>6</v>
      </c>
      <c r="D346" s="24">
        <v>1</v>
      </c>
      <c r="E346" s="24">
        <v>1</v>
      </c>
      <c r="F346" s="43" t="s">
        <v>124</v>
      </c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</row>
    <row r="347" spans="1:21">
      <c r="A347" s="26" t="s">
        <v>6</v>
      </c>
      <c r="B347" s="26"/>
      <c r="C347" s="26"/>
      <c r="D347" s="26"/>
      <c r="E347" s="26"/>
      <c r="F347" s="44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119"/>
      <c r="U347" s="119"/>
    </row>
    <row r="348" spans="1:21" s="18" customFormat="1" ht="18">
      <c r="A348" s="22">
        <v>0</v>
      </c>
      <c r="B348" s="22">
        <v>0</v>
      </c>
      <c r="C348" s="22">
        <v>0</v>
      </c>
      <c r="D348" s="22"/>
      <c r="E348" s="22"/>
      <c r="F348" s="59" t="s">
        <v>125</v>
      </c>
      <c r="G348" s="60">
        <f>+G350+G353+G357</f>
        <v>0</v>
      </c>
      <c r="H348" s="60">
        <f t="shared" ref="H348:S348" si="108">+H350+H353+H357</f>
        <v>0</v>
      </c>
      <c r="I348" s="60">
        <f t="shared" si="108"/>
        <v>0</v>
      </c>
      <c r="J348" s="60">
        <f t="shared" si="108"/>
        <v>0</v>
      </c>
      <c r="K348" s="60">
        <f t="shared" si="108"/>
        <v>0</v>
      </c>
      <c r="L348" s="60">
        <f t="shared" si="108"/>
        <v>0</v>
      </c>
      <c r="M348" s="60">
        <f t="shared" si="108"/>
        <v>0</v>
      </c>
      <c r="N348" s="60">
        <f t="shared" si="108"/>
        <v>0</v>
      </c>
      <c r="O348" s="60">
        <f t="shared" si="108"/>
        <v>0</v>
      </c>
      <c r="P348" s="60">
        <f t="shared" si="108"/>
        <v>0</v>
      </c>
      <c r="Q348" s="60">
        <f t="shared" si="108"/>
        <v>0</v>
      </c>
      <c r="R348" s="60">
        <f t="shared" si="108"/>
        <v>0</v>
      </c>
      <c r="S348" s="60">
        <f t="shared" si="108"/>
        <v>0</v>
      </c>
      <c r="T348" s="117"/>
      <c r="U348" s="117"/>
    </row>
    <row r="349" spans="1:21" s="18" customFormat="1">
      <c r="A349" s="19"/>
      <c r="B349" s="19"/>
      <c r="C349" s="19"/>
      <c r="D349" s="19"/>
      <c r="E349" s="19"/>
      <c r="F349" s="51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118"/>
      <c r="U349" s="118"/>
    </row>
    <row r="350" spans="1:21" ht="18">
      <c r="A350" s="24"/>
      <c r="B350" s="24">
        <v>0</v>
      </c>
      <c r="C350" s="24">
        <v>0</v>
      </c>
      <c r="D350" s="24">
        <v>1</v>
      </c>
      <c r="E350" s="24"/>
      <c r="F350" s="43" t="s">
        <v>125</v>
      </c>
      <c r="G350" s="25">
        <f>+G351</f>
        <v>0</v>
      </c>
      <c r="H350" s="25">
        <f t="shared" ref="H350:S350" si="109">+H351</f>
        <v>0</v>
      </c>
      <c r="I350" s="25">
        <f t="shared" si="109"/>
        <v>0</v>
      </c>
      <c r="J350" s="25">
        <f t="shared" si="109"/>
        <v>0</v>
      </c>
      <c r="K350" s="25">
        <f t="shared" si="109"/>
        <v>0</v>
      </c>
      <c r="L350" s="25">
        <f t="shared" si="109"/>
        <v>0</v>
      </c>
      <c r="M350" s="25">
        <f t="shared" si="109"/>
        <v>0</v>
      </c>
      <c r="N350" s="25">
        <f t="shared" si="109"/>
        <v>0</v>
      </c>
      <c r="O350" s="25">
        <f t="shared" si="109"/>
        <v>0</v>
      </c>
      <c r="P350" s="25">
        <f t="shared" si="109"/>
        <v>0</v>
      </c>
      <c r="Q350" s="25">
        <f t="shared" si="109"/>
        <v>0</v>
      </c>
      <c r="R350" s="25">
        <f t="shared" si="109"/>
        <v>0</v>
      </c>
      <c r="S350" s="25">
        <f t="shared" si="109"/>
        <v>0</v>
      </c>
    </row>
    <row r="351" spans="1:21" ht="18" hidden="1">
      <c r="A351" s="24"/>
      <c r="B351" s="24">
        <v>0</v>
      </c>
      <c r="C351" s="24">
        <v>0</v>
      </c>
      <c r="D351" s="24">
        <v>1</v>
      </c>
      <c r="E351" s="24">
        <v>1</v>
      </c>
      <c r="F351" s="43" t="s">
        <v>125</v>
      </c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</row>
    <row r="352" spans="1:21">
      <c r="A352" s="26"/>
      <c r="B352" s="26"/>
      <c r="C352" s="26"/>
      <c r="D352" s="26"/>
      <c r="E352" s="26"/>
      <c r="F352" s="55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119"/>
      <c r="U352" s="119"/>
    </row>
    <row r="353" spans="1:21" s="18" customFormat="1">
      <c r="A353" s="22">
        <v>1</v>
      </c>
      <c r="B353" s="22">
        <v>1</v>
      </c>
      <c r="C353" s="22">
        <v>1</v>
      </c>
      <c r="D353" s="22"/>
      <c r="E353" s="22"/>
      <c r="F353" s="38" t="s">
        <v>126</v>
      </c>
      <c r="G353" s="23">
        <f>+G354</f>
        <v>0</v>
      </c>
      <c r="H353" s="23">
        <f t="shared" ref="H353:S354" si="110">+H354</f>
        <v>0</v>
      </c>
      <c r="I353" s="23">
        <f t="shared" si="110"/>
        <v>0</v>
      </c>
      <c r="J353" s="23">
        <f t="shared" si="110"/>
        <v>0</v>
      </c>
      <c r="K353" s="23">
        <f t="shared" si="110"/>
        <v>0</v>
      </c>
      <c r="L353" s="23">
        <f t="shared" si="110"/>
        <v>0</v>
      </c>
      <c r="M353" s="23">
        <f t="shared" si="110"/>
        <v>0</v>
      </c>
      <c r="N353" s="23">
        <f t="shared" si="110"/>
        <v>0</v>
      </c>
      <c r="O353" s="23">
        <f t="shared" si="110"/>
        <v>0</v>
      </c>
      <c r="P353" s="23">
        <f t="shared" si="110"/>
        <v>0</v>
      </c>
      <c r="Q353" s="23">
        <f t="shared" si="110"/>
        <v>0</v>
      </c>
      <c r="R353" s="23">
        <f t="shared" si="110"/>
        <v>0</v>
      </c>
      <c r="S353" s="23">
        <f t="shared" si="110"/>
        <v>0</v>
      </c>
      <c r="T353" s="117"/>
      <c r="U353" s="117"/>
    </row>
    <row r="354" spans="1:21">
      <c r="A354" s="24"/>
      <c r="B354" s="24">
        <v>1</v>
      </c>
      <c r="C354" s="24">
        <v>1</v>
      </c>
      <c r="D354" s="24">
        <v>1</v>
      </c>
      <c r="E354" s="24"/>
      <c r="F354" s="43" t="s">
        <v>126</v>
      </c>
      <c r="G354" s="25">
        <f>+G355</f>
        <v>0</v>
      </c>
      <c r="H354" s="25">
        <f t="shared" si="110"/>
        <v>0</v>
      </c>
      <c r="I354" s="25">
        <f t="shared" si="110"/>
        <v>0</v>
      </c>
      <c r="J354" s="25">
        <f t="shared" si="110"/>
        <v>0</v>
      </c>
      <c r="K354" s="25">
        <f t="shared" si="110"/>
        <v>0</v>
      </c>
      <c r="L354" s="25">
        <f t="shared" si="110"/>
        <v>0</v>
      </c>
      <c r="M354" s="25">
        <f t="shared" si="110"/>
        <v>0</v>
      </c>
      <c r="N354" s="25">
        <f t="shared" si="110"/>
        <v>0</v>
      </c>
      <c r="O354" s="25">
        <f t="shared" si="110"/>
        <v>0</v>
      </c>
      <c r="P354" s="25">
        <f t="shared" si="110"/>
        <v>0</v>
      </c>
      <c r="Q354" s="25">
        <f t="shared" si="110"/>
        <v>0</v>
      </c>
      <c r="R354" s="25">
        <f t="shared" si="110"/>
        <v>0</v>
      </c>
      <c r="S354" s="25">
        <f t="shared" si="110"/>
        <v>0</v>
      </c>
    </row>
    <row r="355" spans="1:21" hidden="1">
      <c r="A355" s="24"/>
      <c r="B355" s="24">
        <v>1</v>
      </c>
      <c r="C355" s="24">
        <v>1</v>
      </c>
      <c r="D355" s="24">
        <v>1</v>
      </c>
      <c r="E355" s="24">
        <v>1</v>
      </c>
      <c r="F355" s="43" t="s">
        <v>126</v>
      </c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</row>
    <row r="356" spans="1:21">
      <c r="A356" s="26"/>
      <c r="B356" s="26"/>
      <c r="C356" s="26"/>
      <c r="D356" s="26"/>
      <c r="E356" s="26"/>
      <c r="F356" s="55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119"/>
      <c r="U356" s="119"/>
    </row>
    <row r="357" spans="1:21" s="18" customFormat="1">
      <c r="A357" s="22">
        <v>2</v>
      </c>
      <c r="B357" s="22">
        <v>2</v>
      </c>
      <c r="C357" s="22">
        <v>2</v>
      </c>
      <c r="D357" s="22"/>
      <c r="E357" s="22"/>
      <c r="F357" s="38" t="s">
        <v>127</v>
      </c>
      <c r="G357" s="23">
        <f>+G358</f>
        <v>0</v>
      </c>
      <c r="H357" s="23">
        <f t="shared" ref="H357:S358" si="111">+H358</f>
        <v>0</v>
      </c>
      <c r="I357" s="23">
        <f t="shared" si="111"/>
        <v>0</v>
      </c>
      <c r="J357" s="23">
        <f t="shared" si="111"/>
        <v>0</v>
      </c>
      <c r="K357" s="23">
        <f t="shared" si="111"/>
        <v>0</v>
      </c>
      <c r="L357" s="23">
        <f t="shared" si="111"/>
        <v>0</v>
      </c>
      <c r="M357" s="23">
        <f t="shared" si="111"/>
        <v>0</v>
      </c>
      <c r="N357" s="23">
        <f t="shared" si="111"/>
        <v>0</v>
      </c>
      <c r="O357" s="23">
        <f t="shared" si="111"/>
        <v>0</v>
      </c>
      <c r="P357" s="23">
        <f t="shared" si="111"/>
        <v>0</v>
      </c>
      <c r="Q357" s="23">
        <f t="shared" si="111"/>
        <v>0</v>
      </c>
      <c r="R357" s="23">
        <f t="shared" si="111"/>
        <v>0</v>
      </c>
      <c r="S357" s="23">
        <f t="shared" si="111"/>
        <v>0</v>
      </c>
      <c r="T357" s="117"/>
      <c r="U357" s="117"/>
    </row>
    <row r="358" spans="1:21">
      <c r="A358" s="24"/>
      <c r="B358" s="24">
        <v>2</v>
      </c>
      <c r="C358" s="24">
        <v>2</v>
      </c>
      <c r="D358" s="24">
        <v>1</v>
      </c>
      <c r="E358" s="24"/>
      <c r="F358" s="43" t="s">
        <v>127</v>
      </c>
      <c r="G358" s="25">
        <f>+G359</f>
        <v>0</v>
      </c>
      <c r="H358" s="25">
        <f t="shared" si="111"/>
        <v>0</v>
      </c>
      <c r="I358" s="25">
        <f t="shared" si="111"/>
        <v>0</v>
      </c>
      <c r="J358" s="25">
        <f t="shared" si="111"/>
        <v>0</v>
      </c>
      <c r="K358" s="25">
        <f t="shared" si="111"/>
        <v>0</v>
      </c>
      <c r="L358" s="25">
        <f t="shared" si="111"/>
        <v>0</v>
      </c>
      <c r="M358" s="25">
        <f t="shared" si="111"/>
        <v>0</v>
      </c>
      <c r="N358" s="25">
        <f t="shared" si="111"/>
        <v>0</v>
      </c>
      <c r="O358" s="25">
        <f t="shared" si="111"/>
        <v>0</v>
      </c>
      <c r="P358" s="25">
        <f t="shared" si="111"/>
        <v>0</v>
      </c>
      <c r="Q358" s="25">
        <f t="shared" si="111"/>
        <v>0</v>
      </c>
      <c r="R358" s="25">
        <f t="shared" si="111"/>
        <v>0</v>
      </c>
      <c r="S358" s="25">
        <f t="shared" si="111"/>
        <v>0</v>
      </c>
    </row>
    <row r="359" spans="1:21" hidden="1">
      <c r="A359" s="24" t="s">
        <v>6</v>
      </c>
      <c r="B359" s="24">
        <v>2</v>
      </c>
      <c r="C359" s="24">
        <v>2</v>
      </c>
      <c r="D359" s="24">
        <v>1</v>
      </c>
      <c r="E359" s="24">
        <v>1</v>
      </c>
      <c r="F359" s="43" t="s">
        <v>127</v>
      </c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</row>
    <row r="360" spans="1:21">
      <c r="A360" s="8" t="s">
        <v>6</v>
      </c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</row>
    <row r="361" spans="1:21" ht="15" customHeight="1">
      <c r="A361" s="24" t="s">
        <v>6</v>
      </c>
      <c r="B361" s="147" t="s">
        <v>184</v>
      </c>
      <c r="C361" s="148"/>
      <c r="D361" s="148"/>
      <c r="E361" s="148"/>
      <c r="F361" s="149"/>
      <c r="G361" s="32">
        <f>+G10+G58+G84+G94+G196+G233+G265+G279+G322+G348</f>
        <v>103383317.35000001</v>
      </c>
      <c r="H361" s="32">
        <f t="shared" ref="H361:S361" si="112">+H10+H58+H84+H94+H196+H233+H265+H279+H322+H348</f>
        <v>8991002.3599999994</v>
      </c>
      <c r="I361" s="32">
        <f t="shared" si="112"/>
        <v>8991002.3599999994</v>
      </c>
      <c r="J361" s="32">
        <f t="shared" si="112"/>
        <v>8991002.3599999994</v>
      </c>
      <c r="K361" s="32">
        <f t="shared" si="112"/>
        <v>8991002.3599999994</v>
      </c>
      <c r="L361" s="32">
        <f t="shared" si="112"/>
        <v>8991002.3599999994</v>
      </c>
      <c r="M361" s="32">
        <f t="shared" si="112"/>
        <v>8991002.3599999994</v>
      </c>
      <c r="N361" s="32">
        <f t="shared" si="112"/>
        <v>8991002.3599999994</v>
      </c>
      <c r="O361" s="32">
        <f t="shared" si="112"/>
        <v>8991002.3599999994</v>
      </c>
      <c r="P361" s="32">
        <f t="shared" si="112"/>
        <v>8991002.3599999994</v>
      </c>
      <c r="Q361" s="32">
        <f t="shared" si="112"/>
        <v>8991002.3599999994</v>
      </c>
      <c r="R361" s="32">
        <f t="shared" si="112"/>
        <v>6736648.1599999992</v>
      </c>
      <c r="S361" s="32">
        <f t="shared" si="112"/>
        <v>6736645.5899999999</v>
      </c>
    </row>
    <row r="362" spans="1:21" ht="17.25" customHeight="1"/>
  </sheetData>
  <mergeCells count="1">
    <mergeCell ref="B361:F361"/>
  </mergeCells>
  <printOptions horizontalCentered="1"/>
  <pageMargins left="0.59055118110236227" right="0.39370078740157483" top="0.59055118110236227" bottom="0.39370078740157483" header="0.19685039370078741" footer="0.19685039370078741"/>
  <pageSetup paperSize="5" scale="75" orientation="landscape" r:id="rId1"/>
  <headerFooter alignWithMargins="0">
    <oddFooter>&amp;C&amp;P/&amp;N</oddFooter>
  </headerFooter>
  <rowBreaks count="1" manualBreakCount="1">
    <brk id="30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4"/>
  <sheetViews>
    <sheetView workbookViewId="0">
      <selection activeCell="P20" sqref="P20"/>
    </sheetView>
  </sheetViews>
  <sheetFormatPr baseColWidth="10" defaultRowHeight="11.25"/>
  <cols>
    <col min="1" max="1" width="5.7109375" style="6" bestFit="1" customWidth="1"/>
    <col min="2" max="2" width="31.7109375" style="6" customWidth="1"/>
    <col min="3" max="3" width="11.7109375" style="6" bestFit="1" customWidth="1"/>
    <col min="4" max="15" width="10.85546875" style="6" bestFit="1" customWidth="1"/>
    <col min="16" max="16" width="11.7109375" style="6" bestFit="1" customWidth="1"/>
    <col min="17" max="16384" width="11.42578125" style="6"/>
  </cols>
  <sheetData>
    <row r="1" spans="1:15">
      <c r="A1" s="9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>
      <c r="A2" s="93"/>
      <c r="O2" s="9"/>
    </row>
    <row r="3" spans="1:15">
      <c r="A3" s="93"/>
      <c r="O3" s="9"/>
    </row>
    <row r="4" spans="1:15">
      <c r="A4" s="93"/>
      <c r="O4" s="9"/>
    </row>
    <row r="5" spans="1:15" ht="16.5" customHeight="1">
      <c r="A5" s="9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7" spans="1:15" ht="22.5">
      <c r="A7" s="16" t="s">
        <v>206</v>
      </c>
      <c r="B7" s="15" t="s">
        <v>185</v>
      </c>
      <c r="C7" s="16" t="s">
        <v>236</v>
      </c>
      <c r="D7" s="16" t="s">
        <v>188</v>
      </c>
      <c r="E7" s="16" t="s">
        <v>189</v>
      </c>
      <c r="F7" s="16" t="s">
        <v>190</v>
      </c>
      <c r="G7" s="16" t="s">
        <v>191</v>
      </c>
      <c r="H7" s="16" t="s">
        <v>192</v>
      </c>
      <c r="I7" s="16" t="s">
        <v>193</v>
      </c>
      <c r="J7" s="16" t="s">
        <v>194</v>
      </c>
      <c r="K7" s="16" t="s">
        <v>195</v>
      </c>
      <c r="L7" s="16" t="s">
        <v>196</v>
      </c>
      <c r="M7" s="16" t="s">
        <v>197</v>
      </c>
      <c r="N7" s="16" t="s">
        <v>198</v>
      </c>
      <c r="O7" s="16" t="s">
        <v>199</v>
      </c>
    </row>
    <row r="8" spans="1:15">
      <c r="A8" s="8"/>
    </row>
    <row r="9" spans="1:15" ht="24.75" customHeight="1">
      <c r="A9" s="95">
        <f>+CONCEPTO!B10</f>
        <v>1</v>
      </c>
      <c r="B9" s="96" t="str">
        <f>+CONCEPTO!F10</f>
        <v xml:space="preserve">IMPUESTOS  </v>
      </c>
      <c r="C9" s="97">
        <f>+CONCEPTO!G10</f>
        <v>2149816.9800000004</v>
      </c>
      <c r="D9" s="97">
        <f>+CONCEPTO!H10</f>
        <v>179151.44</v>
      </c>
      <c r="E9" s="97">
        <f>+CONCEPTO!I10</f>
        <v>179151.44</v>
      </c>
      <c r="F9" s="97">
        <f>+CONCEPTO!J10</f>
        <v>179151.44</v>
      </c>
      <c r="G9" s="97">
        <f>+CONCEPTO!K10</f>
        <v>179151.44</v>
      </c>
      <c r="H9" s="97">
        <f>+CONCEPTO!L10</f>
        <v>179151.44</v>
      </c>
      <c r="I9" s="97">
        <f>+CONCEPTO!M10</f>
        <v>179151.44</v>
      </c>
      <c r="J9" s="97">
        <f>+CONCEPTO!N10</f>
        <v>179151.44</v>
      </c>
      <c r="K9" s="97">
        <f>+CONCEPTO!O10</f>
        <v>179151.44</v>
      </c>
      <c r="L9" s="97">
        <f>+CONCEPTO!P10</f>
        <v>179151.44</v>
      </c>
      <c r="M9" s="97">
        <f>+CONCEPTO!Q10</f>
        <v>179151.44</v>
      </c>
      <c r="N9" s="97">
        <f>+CONCEPTO!R10</f>
        <v>179151.44</v>
      </c>
      <c r="O9" s="97">
        <f>+CONCEPTO!S10</f>
        <v>179151.13999999998</v>
      </c>
    </row>
    <row r="10" spans="1:15" ht="24.75" customHeight="1">
      <c r="A10" s="95">
        <f>+CONCEPTO!B58</f>
        <v>2</v>
      </c>
      <c r="B10" s="96" t="str">
        <f>+CONCEPTO!F58</f>
        <v>CUOTAS Y APORTACIONES DE SEGURIDAD SOCIAL</v>
      </c>
      <c r="C10" s="97">
        <f>+CONCEPTO!G58</f>
        <v>0</v>
      </c>
      <c r="D10" s="97">
        <f>+CONCEPTO!H58</f>
        <v>0</v>
      </c>
      <c r="E10" s="97">
        <f>+CONCEPTO!I58</f>
        <v>0</v>
      </c>
      <c r="F10" s="97">
        <f>+CONCEPTO!J58</f>
        <v>0</v>
      </c>
      <c r="G10" s="97">
        <f>+CONCEPTO!K58</f>
        <v>0</v>
      </c>
      <c r="H10" s="97">
        <f>+CONCEPTO!L58</f>
        <v>0</v>
      </c>
      <c r="I10" s="97">
        <f>+CONCEPTO!M58</f>
        <v>0</v>
      </c>
      <c r="J10" s="97">
        <f>+CONCEPTO!N58</f>
        <v>0</v>
      </c>
      <c r="K10" s="97">
        <f>+CONCEPTO!O58</f>
        <v>0</v>
      </c>
      <c r="L10" s="97">
        <f>+CONCEPTO!P58</f>
        <v>0</v>
      </c>
      <c r="M10" s="97">
        <f>+CONCEPTO!Q58</f>
        <v>0</v>
      </c>
      <c r="N10" s="97">
        <f>+CONCEPTO!R58</f>
        <v>0</v>
      </c>
      <c r="O10" s="97">
        <f>+CONCEPTO!S58</f>
        <v>0</v>
      </c>
    </row>
    <row r="11" spans="1:15" ht="24.75" customHeight="1">
      <c r="A11" s="95">
        <f>+CONCEPTO!B84</f>
        <v>3</v>
      </c>
      <c r="B11" s="96" t="str">
        <f>+CONCEPTO!F84</f>
        <v>CONTRIBUCIONES DE MEJORAS</v>
      </c>
      <c r="C11" s="97">
        <f>+CONCEPTO!G84</f>
        <v>1825617.5400000003</v>
      </c>
      <c r="D11" s="97">
        <f>+CONCEPTO!H84</f>
        <v>152134.79999999999</v>
      </c>
      <c r="E11" s="97">
        <f>+CONCEPTO!I84</f>
        <v>152134.79999999999</v>
      </c>
      <c r="F11" s="97">
        <f>+CONCEPTO!J84</f>
        <v>152134.79999999999</v>
      </c>
      <c r="G11" s="97">
        <f>+CONCEPTO!K84</f>
        <v>152134.79999999999</v>
      </c>
      <c r="H11" s="97">
        <f>+CONCEPTO!L84</f>
        <v>152134.79999999999</v>
      </c>
      <c r="I11" s="97">
        <f>+CONCEPTO!M84</f>
        <v>152134.79999999999</v>
      </c>
      <c r="J11" s="97">
        <f>+CONCEPTO!N84</f>
        <v>152134.79999999999</v>
      </c>
      <c r="K11" s="97">
        <f>+CONCEPTO!O84</f>
        <v>152134.79999999999</v>
      </c>
      <c r="L11" s="97">
        <f>+CONCEPTO!P84</f>
        <v>152134.79999999999</v>
      </c>
      <c r="M11" s="97">
        <f>+CONCEPTO!Q84</f>
        <v>152134.79999999999</v>
      </c>
      <c r="N11" s="97">
        <f>+CONCEPTO!R84</f>
        <v>152134.79999999999</v>
      </c>
      <c r="O11" s="97">
        <f>+CONCEPTO!S84</f>
        <v>152134.74</v>
      </c>
    </row>
    <row r="12" spans="1:15" ht="24.75" customHeight="1">
      <c r="A12" s="95">
        <f>+CONCEPTO!B94</f>
        <v>4</v>
      </c>
      <c r="B12" s="96" t="str">
        <f>+CONCEPTO!F94</f>
        <v>DERECHOS</v>
      </c>
      <c r="C12" s="97">
        <f>+CONCEPTO!G94</f>
        <v>2916701.7899999996</v>
      </c>
      <c r="D12" s="97">
        <f>+CONCEPTO!H94</f>
        <v>243058.59</v>
      </c>
      <c r="E12" s="97">
        <f>+CONCEPTO!I94</f>
        <v>243058.59</v>
      </c>
      <c r="F12" s="97">
        <f>+CONCEPTO!J94</f>
        <v>243058.59</v>
      </c>
      <c r="G12" s="97">
        <f>+CONCEPTO!K94</f>
        <v>243058.59</v>
      </c>
      <c r="H12" s="97">
        <f>+CONCEPTO!L94</f>
        <v>243058.59</v>
      </c>
      <c r="I12" s="97">
        <f>+CONCEPTO!M94</f>
        <v>243058.59</v>
      </c>
      <c r="J12" s="97">
        <f>+CONCEPTO!N94</f>
        <v>243058.59</v>
      </c>
      <c r="K12" s="97">
        <f>+CONCEPTO!O94</f>
        <v>243058.59</v>
      </c>
      <c r="L12" s="97">
        <f>+CONCEPTO!P94</f>
        <v>243058.59</v>
      </c>
      <c r="M12" s="97">
        <f>+CONCEPTO!Q94</f>
        <v>243058.59</v>
      </c>
      <c r="N12" s="97">
        <f>+CONCEPTO!R94</f>
        <v>243058.59</v>
      </c>
      <c r="O12" s="97">
        <f>+CONCEPTO!S94</f>
        <v>243057.30000000002</v>
      </c>
    </row>
    <row r="13" spans="1:15" ht="24.75" customHeight="1">
      <c r="A13" s="95">
        <f>+CONCEPTO!B196</f>
        <v>5</v>
      </c>
      <c r="B13" s="96" t="str">
        <f>+CONCEPTO!F196</f>
        <v xml:space="preserve">PRODUCTOS  </v>
      </c>
      <c r="C13" s="97">
        <f>+CONCEPTO!G196</f>
        <v>301217.41999999993</v>
      </c>
      <c r="D13" s="97">
        <f>+CONCEPTO!H196</f>
        <v>25101.460000000003</v>
      </c>
      <c r="E13" s="97">
        <f>+CONCEPTO!I196</f>
        <v>25101.460000000003</v>
      </c>
      <c r="F13" s="97">
        <f>+CONCEPTO!J196</f>
        <v>25101.460000000003</v>
      </c>
      <c r="G13" s="97">
        <f>+CONCEPTO!K196</f>
        <v>25101.460000000003</v>
      </c>
      <c r="H13" s="97">
        <f>+CONCEPTO!L196</f>
        <v>25101.460000000003</v>
      </c>
      <c r="I13" s="97">
        <f>+CONCEPTO!M196</f>
        <v>25101.460000000003</v>
      </c>
      <c r="J13" s="97">
        <f>+CONCEPTO!N196</f>
        <v>25101.460000000003</v>
      </c>
      <c r="K13" s="97">
        <f>+CONCEPTO!O196</f>
        <v>25101.460000000003</v>
      </c>
      <c r="L13" s="97">
        <f>+CONCEPTO!P196</f>
        <v>25101.460000000003</v>
      </c>
      <c r="M13" s="97">
        <f>+CONCEPTO!Q196</f>
        <v>25101.460000000003</v>
      </c>
      <c r="N13" s="97">
        <f>+CONCEPTO!R196</f>
        <v>25101.460000000003</v>
      </c>
      <c r="O13" s="97">
        <f>+CONCEPTO!S196</f>
        <v>25101.360000000001</v>
      </c>
    </row>
    <row r="14" spans="1:15" ht="24.75" customHeight="1">
      <c r="A14" s="95">
        <f>+CONCEPTO!B233</f>
        <v>6</v>
      </c>
      <c r="B14" s="96" t="str">
        <f>+CONCEPTO!F233</f>
        <v>APROVECHAMIENTOS</v>
      </c>
      <c r="C14" s="97">
        <f>+CONCEPTO!G233</f>
        <v>102999.99999999997</v>
      </c>
      <c r="D14" s="97">
        <f>+CONCEPTO!H233</f>
        <v>8583.34</v>
      </c>
      <c r="E14" s="97">
        <f>+CONCEPTO!I233</f>
        <v>8583.34</v>
      </c>
      <c r="F14" s="97">
        <f>+CONCEPTO!J233</f>
        <v>8583.34</v>
      </c>
      <c r="G14" s="97">
        <f>+CONCEPTO!K233</f>
        <v>8583.34</v>
      </c>
      <c r="H14" s="97">
        <f>+CONCEPTO!L233</f>
        <v>8583.34</v>
      </c>
      <c r="I14" s="97">
        <f>+CONCEPTO!M233</f>
        <v>8583.34</v>
      </c>
      <c r="J14" s="97">
        <f>+CONCEPTO!N233</f>
        <v>8583.34</v>
      </c>
      <c r="K14" s="97">
        <f>+CONCEPTO!O233</f>
        <v>8583.34</v>
      </c>
      <c r="L14" s="97">
        <f>+CONCEPTO!P233</f>
        <v>8583.34</v>
      </c>
      <c r="M14" s="97">
        <f>+CONCEPTO!Q233</f>
        <v>8583.34</v>
      </c>
      <c r="N14" s="97">
        <f>+CONCEPTO!R233</f>
        <v>8583.34</v>
      </c>
      <c r="O14" s="97">
        <f>+CONCEPTO!S233</f>
        <v>8583.26</v>
      </c>
    </row>
    <row r="15" spans="1:15" ht="24.75" customHeight="1">
      <c r="A15" s="95">
        <f>+CONCEPTO!B265</f>
        <v>7</v>
      </c>
      <c r="B15" s="96" t="str">
        <f>+CONCEPTO!F265</f>
        <v>INGRESOS POR VENTAS DE BIENES Y SERVICIOS</v>
      </c>
      <c r="C15" s="97">
        <f>+CONCEPTO!G265</f>
        <v>0</v>
      </c>
      <c r="D15" s="97">
        <f>+CONCEPTO!H265</f>
        <v>0</v>
      </c>
      <c r="E15" s="97">
        <f>+CONCEPTO!I265</f>
        <v>0</v>
      </c>
      <c r="F15" s="97">
        <f>+CONCEPTO!J265</f>
        <v>0</v>
      </c>
      <c r="G15" s="97">
        <f>+CONCEPTO!K265</f>
        <v>0</v>
      </c>
      <c r="H15" s="97">
        <f>+CONCEPTO!L265</f>
        <v>0</v>
      </c>
      <c r="I15" s="97">
        <f>+CONCEPTO!M265</f>
        <v>0</v>
      </c>
      <c r="J15" s="97">
        <f>+CONCEPTO!N265</f>
        <v>0</v>
      </c>
      <c r="K15" s="97">
        <f>+CONCEPTO!O265</f>
        <v>0</v>
      </c>
      <c r="L15" s="97">
        <f>+CONCEPTO!P265</f>
        <v>0</v>
      </c>
      <c r="M15" s="97">
        <f>+CONCEPTO!Q265</f>
        <v>0</v>
      </c>
      <c r="N15" s="97">
        <f>+CONCEPTO!R265</f>
        <v>0</v>
      </c>
      <c r="O15" s="97">
        <f>+CONCEPTO!S265</f>
        <v>0</v>
      </c>
    </row>
    <row r="16" spans="1:15" ht="24.75" customHeight="1">
      <c r="A16" s="95">
        <f>+CONCEPTO!B279</f>
        <v>8</v>
      </c>
      <c r="B16" s="96" t="str">
        <f>+CONCEPTO!F279</f>
        <v>PARTICIPACIONES Y APORTACIONES</v>
      </c>
      <c r="C16" s="97">
        <f>+CONCEPTO!G281+CONCEPTO!G296</f>
        <v>95056963.620000005</v>
      </c>
      <c r="D16" s="97">
        <f>+CONCEPTO!H281+CONCEPTO!H296</f>
        <v>8297139.3899999987</v>
      </c>
      <c r="E16" s="97">
        <f>+CONCEPTO!I281+CONCEPTO!I296</f>
        <v>8297139.3899999987</v>
      </c>
      <c r="F16" s="97">
        <f>+CONCEPTO!J281+CONCEPTO!J296</f>
        <v>8297139.3899999987</v>
      </c>
      <c r="G16" s="97">
        <f>+CONCEPTO!K281+CONCEPTO!K296</f>
        <v>8297139.3899999987</v>
      </c>
      <c r="H16" s="97">
        <f>+CONCEPTO!L281+CONCEPTO!L296</f>
        <v>8297139.3899999987</v>
      </c>
      <c r="I16" s="97">
        <f>+CONCEPTO!M281+CONCEPTO!M296</f>
        <v>8297139.3899999987</v>
      </c>
      <c r="J16" s="97">
        <f>+CONCEPTO!N281+CONCEPTO!N296</f>
        <v>8297139.3899999987</v>
      </c>
      <c r="K16" s="97">
        <f>+CONCEPTO!O281+CONCEPTO!O296</f>
        <v>8297139.3899999987</v>
      </c>
      <c r="L16" s="97">
        <f>+CONCEPTO!P281+CONCEPTO!P296</f>
        <v>8297139.3899999987</v>
      </c>
      <c r="M16" s="97">
        <f>+CONCEPTO!Q281+CONCEPTO!Q296</f>
        <v>8297139.3899999987</v>
      </c>
      <c r="N16" s="97">
        <f>+CONCEPTO!R281+CONCEPTO!R296</f>
        <v>6042785.1899999995</v>
      </c>
      <c r="O16" s="97">
        <f>+CONCEPTO!S281+CONCEPTO!S296</f>
        <v>6042784.5300000003</v>
      </c>
    </row>
    <row r="17" spans="1:16" ht="24.75" customHeight="1">
      <c r="A17" s="95">
        <f>+CONCEPTO!B322</f>
        <v>9</v>
      </c>
      <c r="B17" s="96" t="str">
        <f>+CONCEPTO!F322</f>
        <v>TRANSFERENCIAS, ASIGNACIONES, SUBSIDIOS Y OTRAS AYUDAS</v>
      </c>
      <c r="C17" s="97">
        <f>+CONCEPTO!G312</f>
        <v>1029999.9999999998</v>
      </c>
      <c r="D17" s="97">
        <f>+CONCEPTO!H312</f>
        <v>85833.34</v>
      </c>
      <c r="E17" s="97">
        <f>+CONCEPTO!I312</f>
        <v>85833.34</v>
      </c>
      <c r="F17" s="97">
        <f>+CONCEPTO!J312</f>
        <v>85833.34</v>
      </c>
      <c r="G17" s="97">
        <f>+CONCEPTO!K312</f>
        <v>85833.34</v>
      </c>
      <c r="H17" s="97">
        <f>+CONCEPTO!L312</f>
        <v>85833.34</v>
      </c>
      <c r="I17" s="97">
        <f>+CONCEPTO!M312</f>
        <v>85833.34</v>
      </c>
      <c r="J17" s="97">
        <f>+CONCEPTO!N312</f>
        <v>85833.34</v>
      </c>
      <c r="K17" s="97">
        <f>+CONCEPTO!O312</f>
        <v>85833.34</v>
      </c>
      <c r="L17" s="97">
        <f>+CONCEPTO!P312</f>
        <v>85833.34</v>
      </c>
      <c r="M17" s="97">
        <f>+CONCEPTO!Q312</f>
        <v>85833.34</v>
      </c>
      <c r="N17" s="97">
        <f>+CONCEPTO!R312</f>
        <v>85833.34</v>
      </c>
      <c r="O17" s="97">
        <f>+CONCEPTO!S312</f>
        <v>85833.26</v>
      </c>
    </row>
    <row r="18" spans="1:16" ht="24.75" customHeight="1">
      <c r="A18" s="95">
        <v>10</v>
      </c>
      <c r="B18" s="96" t="str">
        <f>+CONCEPTO!F348</f>
        <v>INGRESOS DERIVADOS DE FINANCIAMIENTOS</v>
      </c>
      <c r="C18" s="97">
        <f>+CONCEPTO!G348</f>
        <v>0</v>
      </c>
      <c r="D18" s="97">
        <f>+CONCEPTO!H348</f>
        <v>0</v>
      </c>
      <c r="E18" s="97">
        <f>+CONCEPTO!I348</f>
        <v>0</v>
      </c>
      <c r="F18" s="97">
        <f>+CONCEPTO!J348</f>
        <v>0</v>
      </c>
      <c r="G18" s="97">
        <f>+CONCEPTO!K348</f>
        <v>0</v>
      </c>
      <c r="H18" s="97">
        <f>+CONCEPTO!L348</f>
        <v>0</v>
      </c>
      <c r="I18" s="97">
        <f>+CONCEPTO!M348</f>
        <v>0</v>
      </c>
      <c r="J18" s="97">
        <f>+CONCEPTO!N348</f>
        <v>0</v>
      </c>
      <c r="K18" s="97">
        <f>+CONCEPTO!O348</f>
        <v>0</v>
      </c>
      <c r="L18" s="97">
        <f>+CONCEPTO!P348</f>
        <v>0</v>
      </c>
      <c r="M18" s="97">
        <f>+CONCEPTO!Q348</f>
        <v>0</v>
      </c>
      <c r="N18" s="97">
        <f>+CONCEPTO!R348</f>
        <v>0</v>
      </c>
      <c r="O18" s="97">
        <f>+CONCEPTO!S348</f>
        <v>0</v>
      </c>
    </row>
    <row r="19" spans="1:16" ht="24.75" customHeight="1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ht="24.75" customHeight="1">
      <c r="A20" s="150" t="s">
        <v>186</v>
      </c>
      <c r="B20" s="151"/>
      <c r="C20" s="98">
        <f>SUM(C9:C19)</f>
        <v>103383317.35000001</v>
      </c>
      <c r="D20" s="98">
        <f t="shared" ref="D20:O20" si="0">SUM(D9:D19)</f>
        <v>8991002.3599999994</v>
      </c>
      <c r="E20" s="98">
        <f t="shared" si="0"/>
        <v>8991002.3599999994</v>
      </c>
      <c r="F20" s="98">
        <f t="shared" si="0"/>
        <v>8991002.3599999994</v>
      </c>
      <c r="G20" s="98">
        <f t="shared" si="0"/>
        <v>8991002.3599999994</v>
      </c>
      <c r="H20" s="98">
        <f t="shared" si="0"/>
        <v>8991002.3599999994</v>
      </c>
      <c r="I20" s="98">
        <f t="shared" si="0"/>
        <v>8991002.3599999994</v>
      </c>
      <c r="J20" s="98">
        <f t="shared" si="0"/>
        <v>8991002.3599999994</v>
      </c>
      <c r="K20" s="98">
        <f t="shared" si="0"/>
        <v>8991002.3599999994</v>
      </c>
      <c r="L20" s="98">
        <f t="shared" si="0"/>
        <v>8991002.3599999994</v>
      </c>
      <c r="M20" s="98">
        <f t="shared" si="0"/>
        <v>8991002.3599999994</v>
      </c>
      <c r="N20" s="98">
        <f t="shared" si="0"/>
        <v>6736648.1599999992</v>
      </c>
      <c r="O20" s="98">
        <f t="shared" si="0"/>
        <v>6736645.5899999999</v>
      </c>
      <c r="P20" s="27"/>
    </row>
    <row r="21" spans="1:16">
      <c r="C21" s="27"/>
    </row>
    <row r="22" spans="1:16">
      <c r="C22" s="27"/>
    </row>
    <row r="23" spans="1:16">
      <c r="C23" s="27"/>
    </row>
    <row r="24" spans="1:16">
      <c r="C24" s="27"/>
    </row>
  </sheetData>
  <mergeCells count="1">
    <mergeCell ref="A20:B20"/>
  </mergeCells>
  <printOptions horizontalCentered="1" verticalCentered="1"/>
  <pageMargins left="0.39370078740157483" right="0.39370078740157483" top="0.78740157480314965" bottom="0.59055118110236227" header="0.19685039370078741" footer="0.19685039370078741"/>
  <pageSetup paperSize="5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R72"/>
  <sheetViews>
    <sheetView zoomScale="115" zoomScaleNormal="115" workbookViewId="0">
      <selection activeCell="E80" sqref="E80"/>
    </sheetView>
  </sheetViews>
  <sheetFormatPr baseColWidth="10" defaultRowHeight="11.25"/>
  <cols>
    <col min="1" max="1" width="4.28515625" style="8" bestFit="1" customWidth="1"/>
    <col min="2" max="2" width="3.42578125" style="8" bestFit="1" customWidth="1"/>
    <col min="3" max="3" width="36.28515625" style="100" customWidth="1"/>
    <col min="4" max="16" width="11.42578125" style="6"/>
    <col min="17" max="17" width="11.7109375" style="6" bestFit="1" customWidth="1"/>
    <col min="18" max="18" width="16.7109375" style="6" bestFit="1" customWidth="1"/>
    <col min="19" max="16384" width="11.42578125" style="6"/>
  </cols>
  <sheetData>
    <row r="1" spans="1:18">
      <c r="A1" s="2"/>
      <c r="B1" s="3"/>
      <c r="C1" s="99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8">
      <c r="A2" s="7"/>
      <c r="P2" s="9"/>
    </row>
    <row r="3" spans="1:18">
      <c r="A3" s="7"/>
      <c r="P3" s="9"/>
    </row>
    <row r="4" spans="1:18" ht="15" customHeight="1">
      <c r="A4" s="10"/>
      <c r="B4" s="11"/>
      <c r="C4" s="10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6" spans="1:18" s="8" customFormat="1" ht="22.5">
      <c r="A6" s="16" t="s">
        <v>206</v>
      </c>
      <c r="B6" s="16" t="s">
        <v>207</v>
      </c>
      <c r="C6" s="16" t="s">
        <v>187</v>
      </c>
      <c r="D6" s="16" t="s">
        <v>236</v>
      </c>
      <c r="E6" s="16" t="s">
        <v>188</v>
      </c>
      <c r="F6" s="16" t="s">
        <v>189</v>
      </c>
      <c r="G6" s="16" t="s">
        <v>190</v>
      </c>
      <c r="H6" s="16" t="s">
        <v>191</v>
      </c>
      <c r="I6" s="16" t="s">
        <v>192</v>
      </c>
      <c r="J6" s="16" t="s">
        <v>193</v>
      </c>
      <c r="K6" s="16" t="s">
        <v>194</v>
      </c>
      <c r="L6" s="16" t="s">
        <v>195</v>
      </c>
      <c r="M6" s="16" t="s">
        <v>196</v>
      </c>
      <c r="N6" s="16" t="s">
        <v>197</v>
      </c>
      <c r="O6" s="16" t="s">
        <v>198</v>
      </c>
      <c r="P6" s="16" t="s">
        <v>199</v>
      </c>
    </row>
    <row r="7" spans="1:18" s="8" customForma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8" s="18" customFormat="1">
      <c r="A8" s="15">
        <f>+CONCEPTO!B10</f>
        <v>1</v>
      </c>
      <c r="B8" s="15">
        <f>+CONCEPTO!C10</f>
        <v>0</v>
      </c>
      <c r="C8" s="102" t="str">
        <f>+CONCEPTO!F10</f>
        <v xml:space="preserve">IMPUESTOS  </v>
      </c>
      <c r="D8" s="98">
        <f>SUM(D9:D17)</f>
        <v>2149816.9800000004</v>
      </c>
      <c r="E8" s="98">
        <f>SUM(E9:E17)</f>
        <v>179151.44</v>
      </c>
      <c r="F8" s="98">
        <f t="shared" ref="F8:P8" si="0">SUM(F9:F17)</f>
        <v>179151.44</v>
      </c>
      <c r="G8" s="98">
        <f t="shared" si="0"/>
        <v>179151.44</v>
      </c>
      <c r="H8" s="98">
        <f t="shared" si="0"/>
        <v>179151.44</v>
      </c>
      <c r="I8" s="98">
        <f t="shared" si="0"/>
        <v>179151.44</v>
      </c>
      <c r="J8" s="98">
        <f t="shared" si="0"/>
        <v>179151.44</v>
      </c>
      <c r="K8" s="98">
        <f t="shared" si="0"/>
        <v>179151.44</v>
      </c>
      <c r="L8" s="98">
        <f t="shared" si="0"/>
        <v>179151.44</v>
      </c>
      <c r="M8" s="98">
        <f t="shared" si="0"/>
        <v>179151.44</v>
      </c>
      <c r="N8" s="98">
        <f t="shared" si="0"/>
        <v>179151.44</v>
      </c>
      <c r="O8" s="98">
        <f t="shared" si="0"/>
        <v>179151.44</v>
      </c>
      <c r="P8" s="98">
        <f t="shared" si="0"/>
        <v>179151.13999999998</v>
      </c>
    </row>
    <row r="9" spans="1:18">
      <c r="A9" s="95">
        <f>+CONCEPTO!B12</f>
        <v>1</v>
      </c>
      <c r="B9" s="95">
        <f>+CONCEPTO!C12</f>
        <v>1</v>
      </c>
      <c r="C9" s="103" t="str">
        <f>+CONCEPTO!F12</f>
        <v>IMPUESTOS SOBRE LOS INGRESOS</v>
      </c>
      <c r="D9" s="104">
        <f>+CONCEPTO!G12</f>
        <v>0</v>
      </c>
      <c r="E9" s="104">
        <f>+CONCEPTO!H12</f>
        <v>0</v>
      </c>
      <c r="F9" s="104">
        <f>+CONCEPTO!I12</f>
        <v>0</v>
      </c>
      <c r="G9" s="104">
        <f>+CONCEPTO!J12</f>
        <v>0</v>
      </c>
      <c r="H9" s="104">
        <f>+CONCEPTO!K12</f>
        <v>0</v>
      </c>
      <c r="I9" s="104">
        <f>+CONCEPTO!L12</f>
        <v>0</v>
      </c>
      <c r="J9" s="104">
        <f>+CONCEPTO!M12</f>
        <v>0</v>
      </c>
      <c r="K9" s="104">
        <f>+CONCEPTO!N12</f>
        <v>0</v>
      </c>
      <c r="L9" s="104">
        <f>+CONCEPTO!O12</f>
        <v>0</v>
      </c>
      <c r="M9" s="104">
        <f>+CONCEPTO!P12</f>
        <v>0</v>
      </c>
      <c r="N9" s="104">
        <f>+CONCEPTO!Q12</f>
        <v>0</v>
      </c>
      <c r="O9" s="104">
        <f>+CONCEPTO!R12</f>
        <v>0</v>
      </c>
      <c r="P9" s="104">
        <f>+CONCEPTO!S12</f>
        <v>0</v>
      </c>
    </row>
    <row r="10" spans="1:18">
      <c r="A10" s="95">
        <f>+CONCEPTO!B16</f>
        <v>1</v>
      </c>
      <c r="B10" s="95">
        <f>+CONCEPTO!C16</f>
        <v>2</v>
      </c>
      <c r="C10" s="103" t="str">
        <f>+CONCEPTO!F16</f>
        <v>IMPUESTOS SOBRE EL PATRIMONIO</v>
      </c>
      <c r="D10" s="104">
        <f>+CONCEPTO!G16</f>
        <v>2021952.8100000003</v>
      </c>
      <c r="E10" s="104">
        <f>+CONCEPTO!H16</f>
        <v>168496.08</v>
      </c>
      <c r="F10" s="104">
        <f>+CONCEPTO!I16</f>
        <v>168496.08</v>
      </c>
      <c r="G10" s="104">
        <f>+CONCEPTO!J16</f>
        <v>168496.08</v>
      </c>
      <c r="H10" s="104">
        <f>+CONCEPTO!K16</f>
        <v>168496.08</v>
      </c>
      <c r="I10" s="104">
        <f>+CONCEPTO!L16</f>
        <v>168496.08</v>
      </c>
      <c r="J10" s="104">
        <f>+CONCEPTO!M16</f>
        <v>168496.08</v>
      </c>
      <c r="K10" s="104">
        <f>+CONCEPTO!N16</f>
        <v>168496.08</v>
      </c>
      <c r="L10" s="104">
        <f>+CONCEPTO!O16</f>
        <v>168496.08</v>
      </c>
      <c r="M10" s="104">
        <f>+CONCEPTO!P16</f>
        <v>168496.08</v>
      </c>
      <c r="N10" s="104">
        <f>+CONCEPTO!Q16</f>
        <v>168496.08</v>
      </c>
      <c r="O10" s="104">
        <f>+CONCEPTO!R16</f>
        <v>168496.08</v>
      </c>
      <c r="P10" s="104">
        <f>+CONCEPTO!S16</f>
        <v>168495.93</v>
      </c>
    </row>
    <row r="11" spans="1:18" ht="22.5">
      <c r="A11" s="95">
        <f>+CONCEPTO!B23</f>
        <v>1</v>
      </c>
      <c r="B11" s="95">
        <f>+CONCEPTO!C23</f>
        <v>3</v>
      </c>
      <c r="C11" s="103" t="str">
        <f>+CONCEPTO!F23</f>
        <v>IMPUESTOS SOBRE LA PRODUCCIÓN, EL CONSUMO Y LAS TRANSACCIONES</v>
      </c>
      <c r="D11" s="104">
        <f>+CONCEPTO!G23</f>
        <v>0</v>
      </c>
      <c r="E11" s="104">
        <f>+CONCEPTO!H23</f>
        <v>0</v>
      </c>
      <c r="F11" s="104">
        <f>+CONCEPTO!I23</f>
        <v>0</v>
      </c>
      <c r="G11" s="104">
        <f>+CONCEPTO!J23</f>
        <v>0</v>
      </c>
      <c r="H11" s="104">
        <f>+CONCEPTO!K23</f>
        <v>0</v>
      </c>
      <c r="I11" s="104">
        <f>+CONCEPTO!L23</f>
        <v>0</v>
      </c>
      <c r="J11" s="104">
        <f>+CONCEPTO!M23</f>
        <v>0</v>
      </c>
      <c r="K11" s="104">
        <f>+CONCEPTO!N23</f>
        <v>0</v>
      </c>
      <c r="L11" s="104">
        <f>+CONCEPTO!O23</f>
        <v>0</v>
      </c>
      <c r="M11" s="104">
        <f>+CONCEPTO!P23</f>
        <v>0</v>
      </c>
      <c r="N11" s="104">
        <f>+CONCEPTO!Q23</f>
        <v>0</v>
      </c>
      <c r="O11" s="104">
        <f>+CONCEPTO!R23</f>
        <v>0</v>
      </c>
      <c r="P11" s="104">
        <f>+CONCEPTO!S23</f>
        <v>0</v>
      </c>
    </row>
    <row r="12" spans="1:18">
      <c r="A12" s="95">
        <f>+CONCEPTO!B27</f>
        <v>1</v>
      </c>
      <c r="B12" s="95">
        <f>+CONCEPTO!C27</f>
        <v>4</v>
      </c>
      <c r="C12" s="103" t="str">
        <f>+CONCEPTO!F27</f>
        <v>IMPUESTOS AL COMERCIO EXTERIOR</v>
      </c>
      <c r="D12" s="104">
        <f>+CONCEPTO!G27</f>
        <v>0</v>
      </c>
      <c r="E12" s="104">
        <f>+CONCEPTO!H27</f>
        <v>0</v>
      </c>
      <c r="F12" s="104">
        <f>+CONCEPTO!I27</f>
        <v>0</v>
      </c>
      <c r="G12" s="104">
        <f>+CONCEPTO!J27</f>
        <v>0</v>
      </c>
      <c r="H12" s="104">
        <f>+CONCEPTO!K27</f>
        <v>0</v>
      </c>
      <c r="I12" s="104">
        <f>+CONCEPTO!L27</f>
        <v>0</v>
      </c>
      <c r="J12" s="104">
        <f>+CONCEPTO!M27</f>
        <v>0</v>
      </c>
      <c r="K12" s="104">
        <f>+CONCEPTO!N27</f>
        <v>0</v>
      </c>
      <c r="L12" s="104">
        <f>+CONCEPTO!O27</f>
        <v>0</v>
      </c>
      <c r="M12" s="104">
        <f>+CONCEPTO!P27</f>
        <v>0</v>
      </c>
      <c r="N12" s="104">
        <f>+CONCEPTO!Q27</f>
        <v>0</v>
      </c>
      <c r="O12" s="104">
        <f>+CONCEPTO!R27</f>
        <v>0</v>
      </c>
      <c r="P12" s="104">
        <f>+CONCEPTO!S27</f>
        <v>0</v>
      </c>
    </row>
    <row r="13" spans="1:18">
      <c r="A13" s="95">
        <f>+CONCEPTO!B31</f>
        <v>1</v>
      </c>
      <c r="B13" s="95">
        <f>+CONCEPTO!C31</f>
        <v>5</v>
      </c>
      <c r="C13" s="103" t="str">
        <f>+CONCEPTO!F31</f>
        <v>IMPUESTOS SOBRE NÓMINAS Y ASIMILABLES</v>
      </c>
      <c r="D13" s="104">
        <f>+CONCEPTO!G31</f>
        <v>0</v>
      </c>
      <c r="E13" s="104">
        <f>+CONCEPTO!H31</f>
        <v>0</v>
      </c>
      <c r="F13" s="104">
        <f>+CONCEPTO!I31</f>
        <v>0</v>
      </c>
      <c r="G13" s="104">
        <f>+CONCEPTO!J31</f>
        <v>0</v>
      </c>
      <c r="H13" s="104">
        <f>+CONCEPTO!K31</f>
        <v>0</v>
      </c>
      <c r="I13" s="104">
        <f>+CONCEPTO!L31</f>
        <v>0</v>
      </c>
      <c r="J13" s="104">
        <f>+CONCEPTO!M31</f>
        <v>0</v>
      </c>
      <c r="K13" s="104">
        <f>+CONCEPTO!N31</f>
        <v>0</v>
      </c>
      <c r="L13" s="104">
        <f>+CONCEPTO!O31</f>
        <v>0</v>
      </c>
      <c r="M13" s="104">
        <f>+CONCEPTO!P31</f>
        <v>0</v>
      </c>
      <c r="N13" s="104">
        <f>+CONCEPTO!Q31</f>
        <v>0</v>
      </c>
      <c r="O13" s="104">
        <f>+CONCEPTO!R31</f>
        <v>0</v>
      </c>
      <c r="P13" s="104">
        <f>+CONCEPTO!S31</f>
        <v>0</v>
      </c>
    </row>
    <row r="14" spans="1:18">
      <c r="A14" s="95">
        <f>+CONCEPTO!B35</f>
        <v>1</v>
      </c>
      <c r="B14" s="95">
        <f>+CONCEPTO!C35</f>
        <v>6</v>
      </c>
      <c r="C14" s="103" t="str">
        <f>+CONCEPTO!F35</f>
        <v>IMPUESTOS ECOLÓGICOS</v>
      </c>
      <c r="D14" s="104">
        <f>+CONCEPTO!G35</f>
        <v>0</v>
      </c>
      <c r="E14" s="104">
        <f>+CONCEPTO!H35</f>
        <v>0</v>
      </c>
      <c r="F14" s="104">
        <f>+CONCEPTO!I35</f>
        <v>0</v>
      </c>
      <c r="G14" s="104">
        <f>+CONCEPTO!J35</f>
        <v>0</v>
      </c>
      <c r="H14" s="104">
        <f>+CONCEPTO!K35</f>
        <v>0</v>
      </c>
      <c r="I14" s="104">
        <f>+CONCEPTO!L35</f>
        <v>0</v>
      </c>
      <c r="J14" s="104">
        <f>+CONCEPTO!M35</f>
        <v>0</v>
      </c>
      <c r="K14" s="104">
        <f>+CONCEPTO!N35</f>
        <v>0</v>
      </c>
      <c r="L14" s="104">
        <f>+CONCEPTO!O35</f>
        <v>0</v>
      </c>
      <c r="M14" s="104">
        <f>+CONCEPTO!P35</f>
        <v>0</v>
      </c>
      <c r="N14" s="104">
        <f>+CONCEPTO!Q35</f>
        <v>0</v>
      </c>
      <c r="O14" s="104">
        <f>+CONCEPTO!R35</f>
        <v>0</v>
      </c>
      <c r="P14" s="104">
        <f>+CONCEPTO!S35</f>
        <v>0</v>
      </c>
      <c r="R14" s="27"/>
    </row>
    <row r="15" spans="1:18">
      <c r="A15" s="95">
        <f>+CONCEPTO!B39</f>
        <v>1</v>
      </c>
      <c r="B15" s="95">
        <f>+CONCEPTO!C39</f>
        <v>7</v>
      </c>
      <c r="C15" s="103" t="str">
        <f>+CONCEPTO!F39</f>
        <v>ACCESORIOS</v>
      </c>
      <c r="D15" s="104">
        <f>+CONCEPTO!G39</f>
        <v>127864.16999999998</v>
      </c>
      <c r="E15" s="104">
        <f>+CONCEPTO!H39</f>
        <v>10655.36</v>
      </c>
      <c r="F15" s="104">
        <f>+CONCEPTO!I39</f>
        <v>10655.36</v>
      </c>
      <c r="G15" s="104">
        <f>+CONCEPTO!J39</f>
        <v>10655.36</v>
      </c>
      <c r="H15" s="104">
        <f>+CONCEPTO!K39</f>
        <v>10655.36</v>
      </c>
      <c r="I15" s="104">
        <f>+CONCEPTO!L39</f>
        <v>10655.36</v>
      </c>
      <c r="J15" s="104">
        <f>+CONCEPTO!M39</f>
        <v>10655.36</v>
      </c>
      <c r="K15" s="104">
        <f>+CONCEPTO!N39</f>
        <v>10655.36</v>
      </c>
      <c r="L15" s="104">
        <f>+CONCEPTO!O39</f>
        <v>10655.36</v>
      </c>
      <c r="M15" s="104">
        <f>+CONCEPTO!P39</f>
        <v>10655.36</v>
      </c>
      <c r="N15" s="104">
        <f>+CONCEPTO!Q39</f>
        <v>10655.36</v>
      </c>
      <c r="O15" s="104">
        <f>+CONCEPTO!R39</f>
        <v>10655.36</v>
      </c>
      <c r="P15" s="104">
        <f>+CONCEPTO!S39</f>
        <v>10655.21</v>
      </c>
      <c r="R15" s="115"/>
    </row>
    <row r="16" spans="1:18">
      <c r="A16" s="95">
        <f>+CONCEPTO!B50</f>
        <v>1</v>
      </c>
      <c r="B16" s="95">
        <f>+CONCEPTO!C50</f>
        <v>8</v>
      </c>
      <c r="C16" s="103" t="str">
        <f>+CONCEPTO!F50</f>
        <v>OTROS IMPUESTOS</v>
      </c>
      <c r="D16" s="104">
        <f>+CONCEPTO!G50</f>
        <v>0</v>
      </c>
      <c r="E16" s="104">
        <f>+CONCEPTO!H50</f>
        <v>0</v>
      </c>
      <c r="F16" s="104">
        <f>+CONCEPTO!I50</f>
        <v>0</v>
      </c>
      <c r="G16" s="104">
        <f>+CONCEPTO!J50</f>
        <v>0</v>
      </c>
      <c r="H16" s="104">
        <f>+CONCEPTO!K50</f>
        <v>0</v>
      </c>
      <c r="I16" s="104">
        <f>+CONCEPTO!L50</f>
        <v>0</v>
      </c>
      <c r="J16" s="104">
        <f>+CONCEPTO!M50</f>
        <v>0</v>
      </c>
      <c r="K16" s="104">
        <f>+CONCEPTO!N50</f>
        <v>0</v>
      </c>
      <c r="L16" s="104">
        <f>+CONCEPTO!O50</f>
        <v>0</v>
      </c>
      <c r="M16" s="104">
        <f>+CONCEPTO!P50</f>
        <v>0</v>
      </c>
      <c r="N16" s="104">
        <f>+CONCEPTO!Q50</f>
        <v>0</v>
      </c>
      <c r="O16" s="104">
        <f>+CONCEPTO!R50</f>
        <v>0</v>
      </c>
      <c r="P16" s="104">
        <f>+CONCEPTO!S50</f>
        <v>0</v>
      </c>
      <c r="R16" s="134"/>
    </row>
    <row r="17" spans="1:16" ht="22.5">
      <c r="A17" s="95">
        <f>+CONCEPTO!B54</f>
        <v>1</v>
      </c>
      <c r="B17" s="95">
        <f>+CONCEPTO!C54</f>
        <v>9</v>
      </c>
      <c r="C17" s="103" t="str">
        <f>+CONCEPTO!F54</f>
        <v>IMPUESTOS  NO  COMPRENDIDOS  EN  LA LEY  DE INGRESOS</v>
      </c>
      <c r="D17" s="104">
        <f>+CONCEPTO!G54</f>
        <v>0</v>
      </c>
      <c r="E17" s="104">
        <f>+CONCEPTO!H54</f>
        <v>0</v>
      </c>
      <c r="F17" s="104">
        <f>+CONCEPTO!I54</f>
        <v>0</v>
      </c>
      <c r="G17" s="104">
        <f>+CONCEPTO!J54</f>
        <v>0</v>
      </c>
      <c r="H17" s="104">
        <f>+CONCEPTO!K54</f>
        <v>0</v>
      </c>
      <c r="I17" s="104">
        <f>+CONCEPTO!L54</f>
        <v>0</v>
      </c>
      <c r="J17" s="104">
        <f>+CONCEPTO!M54</f>
        <v>0</v>
      </c>
      <c r="K17" s="104">
        <f>+CONCEPTO!N54</f>
        <v>0</v>
      </c>
      <c r="L17" s="104">
        <f>+CONCEPTO!O54</f>
        <v>0</v>
      </c>
      <c r="M17" s="104">
        <f>+CONCEPTO!P54</f>
        <v>0</v>
      </c>
      <c r="N17" s="104">
        <f>+CONCEPTO!Q54</f>
        <v>0</v>
      </c>
      <c r="O17" s="104">
        <f>+CONCEPTO!R54</f>
        <v>0</v>
      </c>
      <c r="P17" s="104">
        <f>+CONCEPTO!S54</f>
        <v>0</v>
      </c>
    </row>
    <row r="18" spans="1:16"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s="18" customFormat="1" ht="22.5">
      <c r="A19" s="15">
        <f>+CONCEPTO!B58</f>
        <v>2</v>
      </c>
      <c r="B19" s="15">
        <f>+CONCEPTO!C58</f>
        <v>0</v>
      </c>
      <c r="C19" s="102" t="str">
        <f>+CONCEPTO!F58</f>
        <v>CUOTAS Y APORTACIONES DE SEGURIDAD SOCIAL</v>
      </c>
      <c r="D19" s="106">
        <f>SUM(D20:D24)</f>
        <v>0</v>
      </c>
      <c r="E19" s="106">
        <f t="shared" ref="E19:P19" si="1">SUM(E20:E24)</f>
        <v>0</v>
      </c>
      <c r="F19" s="106">
        <f t="shared" si="1"/>
        <v>0</v>
      </c>
      <c r="G19" s="106">
        <f t="shared" si="1"/>
        <v>0</v>
      </c>
      <c r="H19" s="106">
        <f t="shared" si="1"/>
        <v>0</v>
      </c>
      <c r="I19" s="106">
        <f t="shared" si="1"/>
        <v>0</v>
      </c>
      <c r="J19" s="106">
        <f t="shared" si="1"/>
        <v>0</v>
      </c>
      <c r="K19" s="106">
        <f t="shared" si="1"/>
        <v>0</v>
      </c>
      <c r="L19" s="106">
        <f t="shared" si="1"/>
        <v>0</v>
      </c>
      <c r="M19" s="106">
        <f t="shared" si="1"/>
        <v>0</v>
      </c>
      <c r="N19" s="106">
        <f t="shared" si="1"/>
        <v>0</v>
      </c>
      <c r="O19" s="106">
        <f t="shared" si="1"/>
        <v>0</v>
      </c>
      <c r="P19" s="106">
        <f t="shared" si="1"/>
        <v>0</v>
      </c>
    </row>
    <row r="20" spans="1:16">
      <c r="A20" s="95">
        <f>+CONCEPTO!B60</f>
        <v>2</v>
      </c>
      <c r="B20" s="95">
        <f>+CONCEPTO!C60</f>
        <v>1</v>
      </c>
      <c r="C20" s="103" t="str">
        <f>+CONCEPTO!F60</f>
        <v>APORTACIONES PARA FONDOS DE VIVIENDA</v>
      </c>
      <c r="D20" s="104">
        <f>+CONCEPTO!G60</f>
        <v>0</v>
      </c>
      <c r="E20" s="104">
        <f>+CONCEPTO!H60</f>
        <v>0</v>
      </c>
      <c r="F20" s="104">
        <f>+CONCEPTO!I60</f>
        <v>0</v>
      </c>
      <c r="G20" s="104">
        <f>+CONCEPTO!J60</f>
        <v>0</v>
      </c>
      <c r="H20" s="104">
        <f>+CONCEPTO!K60</f>
        <v>0</v>
      </c>
      <c r="I20" s="104">
        <f>+CONCEPTO!L60</f>
        <v>0</v>
      </c>
      <c r="J20" s="104">
        <f>+CONCEPTO!M60</f>
        <v>0</v>
      </c>
      <c r="K20" s="104">
        <f>+CONCEPTO!N60</f>
        <v>0</v>
      </c>
      <c r="L20" s="104">
        <f>+CONCEPTO!O60</f>
        <v>0</v>
      </c>
      <c r="M20" s="104">
        <f>+CONCEPTO!P60</f>
        <v>0</v>
      </c>
      <c r="N20" s="104">
        <f>+CONCEPTO!Q60</f>
        <v>0</v>
      </c>
      <c r="O20" s="104">
        <f>+CONCEPTO!R60</f>
        <v>0</v>
      </c>
      <c r="P20" s="104">
        <f>+CONCEPTO!S60</f>
        <v>0</v>
      </c>
    </row>
    <row r="21" spans="1:16">
      <c r="A21" s="95">
        <f>+CONCEPTO!B64</f>
        <v>2</v>
      </c>
      <c r="B21" s="95">
        <f>+CONCEPTO!C64</f>
        <v>2</v>
      </c>
      <c r="C21" s="103" t="str">
        <f>+CONCEPTO!F64</f>
        <v>CUOTAS PARA EL  SEGURO SOCIAL</v>
      </c>
      <c r="D21" s="104">
        <f>+CONCEPTO!G64</f>
        <v>0</v>
      </c>
      <c r="E21" s="104">
        <f>+CONCEPTO!H64</f>
        <v>0</v>
      </c>
      <c r="F21" s="104">
        <f>+CONCEPTO!I64</f>
        <v>0</v>
      </c>
      <c r="G21" s="104">
        <f>+CONCEPTO!J64</f>
        <v>0</v>
      </c>
      <c r="H21" s="104">
        <f>+CONCEPTO!K64</f>
        <v>0</v>
      </c>
      <c r="I21" s="104">
        <f>+CONCEPTO!L64</f>
        <v>0</v>
      </c>
      <c r="J21" s="104">
        <f>+CONCEPTO!M64</f>
        <v>0</v>
      </c>
      <c r="K21" s="104">
        <f>+CONCEPTO!N64</f>
        <v>0</v>
      </c>
      <c r="L21" s="104">
        <f>+CONCEPTO!O64</f>
        <v>0</v>
      </c>
      <c r="M21" s="104">
        <f>+CONCEPTO!P64</f>
        <v>0</v>
      </c>
      <c r="N21" s="104">
        <f>+CONCEPTO!Q64</f>
        <v>0</v>
      </c>
      <c r="O21" s="104">
        <f>+CONCEPTO!R64</f>
        <v>0</v>
      </c>
      <c r="P21" s="104">
        <f>+CONCEPTO!S64</f>
        <v>0</v>
      </c>
    </row>
    <row r="22" spans="1:16">
      <c r="A22" s="95">
        <f>+CONCEPTO!B68</f>
        <v>2</v>
      </c>
      <c r="B22" s="95">
        <f>+CONCEPTO!C68</f>
        <v>3</v>
      </c>
      <c r="C22" s="103" t="str">
        <f>+CONCEPTO!F68</f>
        <v>CUOTAS DE AHORRO PARA EL RETIRO</v>
      </c>
      <c r="D22" s="104">
        <f>+CONCEPTO!G68</f>
        <v>0</v>
      </c>
      <c r="E22" s="104">
        <f>+CONCEPTO!H68</f>
        <v>0</v>
      </c>
      <c r="F22" s="104">
        <f>+CONCEPTO!I68</f>
        <v>0</v>
      </c>
      <c r="G22" s="104">
        <f>+CONCEPTO!J68</f>
        <v>0</v>
      </c>
      <c r="H22" s="104">
        <f>+CONCEPTO!K68</f>
        <v>0</v>
      </c>
      <c r="I22" s="104">
        <f>+CONCEPTO!L68</f>
        <v>0</v>
      </c>
      <c r="J22" s="104">
        <f>+CONCEPTO!M68</f>
        <v>0</v>
      </c>
      <c r="K22" s="104">
        <f>+CONCEPTO!N68</f>
        <v>0</v>
      </c>
      <c r="L22" s="104">
        <f>+CONCEPTO!O68</f>
        <v>0</v>
      </c>
      <c r="M22" s="104">
        <f>+CONCEPTO!P68</f>
        <v>0</v>
      </c>
      <c r="N22" s="104">
        <f>+CONCEPTO!Q68</f>
        <v>0</v>
      </c>
      <c r="O22" s="104">
        <f>+CONCEPTO!R68</f>
        <v>0</v>
      </c>
      <c r="P22" s="104">
        <f>+CONCEPTO!S68</f>
        <v>0</v>
      </c>
    </row>
    <row r="23" spans="1:16" ht="22.5">
      <c r="A23" s="95">
        <f>+CONCEPTO!B72</f>
        <v>2</v>
      </c>
      <c r="B23" s="95">
        <f>+CONCEPTO!C72</f>
        <v>4</v>
      </c>
      <c r="C23" s="103" t="str">
        <f>+CONCEPTO!F72</f>
        <v>OTRAS CUOTAS Y APORTACIONES  PARA LA SEGURIDAD SOCIAL</v>
      </c>
      <c r="D23" s="104">
        <f>+CONCEPTO!G72</f>
        <v>0</v>
      </c>
      <c r="E23" s="104">
        <f>+CONCEPTO!H72</f>
        <v>0</v>
      </c>
      <c r="F23" s="104">
        <f>+CONCEPTO!I72</f>
        <v>0</v>
      </c>
      <c r="G23" s="104">
        <f>+CONCEPTO!J72</f>
        <v>0</v>
      </c>
      <c r="H23" s="104">
        <f>+CONCEPTO!K72</f>
        <v>0</v>
      </c>
      <c r="I23" s="104">
        <f>+CONCEPTO!L72</f>
        <v>0</v>
      </c>
      <c r="J23" s="104">
        <f>+CONCEPTO!M72</f>
        <v>0</v>
      </c>
      <c r="K23" s="104">
        <f>+CONCEPTO!N72</f>
        <v>0</v>
      </c>
      <c r="L23" s="104">
        <f>+CONCEPTO!O72</f>
        <v>0</v>
      </c>
      <c r="M23" s="104">
        <f>+CONCEPTO!P72</f>
        <v>0</v>
      </c>
      <c r="N23" s="104">
        <f>+CONCEPTO!Q72</f>
        <v>0</v>
      </c>
      <c r="O23" s="104">
        <f>+CONCEPTO!R72</f>
        <v>0</v>
      </c>
      <c r="P23" s="104">
        <f>+CONCEPTO!S72</f>
        <v>0</v>
      </c>
    </row>
    <row r="24" spans="1:16">
      <c r="A24" s="95">
        <f>+CONCEPTO!B76</f>
        <v>2</v>
      </c>
      <c r="B24" s="95">
        <f>+CONCEPTO!C76</f>
        <v>5</v>
      </c>
      <c r="C24" s="103" t="str">
        <f>+CONCEPTO!F76</f>
        <v>ACCESORIOS</v>
      </c>
      <c r="D24" s="104">
        <f>+CONCEPTO!G76</f>
        <v>0</v>
      </c>
      <c r="E24" s="104">
        <f>+CONCEPTO!H76</f>
        <v>0</v>
      </c>
      <c r="F24" s="104">
        <f>+CONCEPTO!I76</f>
        <v>0</v>
      </c>
      <c r="G24" s="104">
        <f>+CONCEPTO!J76</f>
        <v>0</v>
      </c>
      <c r="H24" s="104">
        <f>+CONCEPTO!K76</f>
        <v>0</v>
      </c>
      <c r="I24" s="104">
        <f>+CONCEPTO!L76</f>
        <v>0</v>
      </c>
      <c r="J24" s="104">
        <f>+CONCEPTO!M76</f>
        <v>0</v>
      </c>
      <c r="K24" s="104">
        <f>+CONCEPTO!N76</f>
        <v>0</v>
      </c>
      <c r="L24" s="104">
        <f>+CONCEPTO!O76</f>
        <v>0</v>
      </c>
      <c r="M24" s="104">
        <f>+CONCEPTO!P76</f>
        <v>0</v>
      </c>
      <c r="N24" s="104">
        <f>+CONCEPTO!Q76</f>
        <v>0</v>
      </c>
      <c r="O24" s="104">
        <f>+CONCEPTO!R76</f>
        <v>0</v>
      </c>
      <c r="P24" s="104">
        <f>+CONCEPTO!S76</f>
        <v>0</v>
      </c>
    </row>
    <row r="25" spans="1:16"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</row>
    <row r="26" spans="1:16" s="18" customFormat="1">
      <c r="A26" s="15">
        <f>+CONCEPTO!B84</f>
        <v>3</v>
      </c>
      <c r="B26" s="15">
        <f>+CONCEPTO!C84</f>
        <v>0</v>
      </c>
      <c r="C26" s="102" t="str">
        <f>+CONCEPTO!F84</f>
        <v>CONTRIBUCIONES DE MEJORAS</v>
      </c>
      <c r="D26" s="106">
        <f>SUM(D27:D28)</f>
        <v>1825617.5400000003</v>
      </c>
      <c r="E26" s="106">
        <f t="shared" ref="E26:P26" si="2">SUM(E27:E28)</f>
        <v>152134.79999999999</v>
      </c>
      <c r="F26" s="106">
        <f t="shared" si="2"/>
        <v>152134.79999999999</v>
      </c>
      <c r="G26" s="106">
        <f t="shared" si="2"/>
        <v>152134.79999999999</v>
      </c>
      <c r="H26" s="106">
        <f t="shared" si="2"/>
        <v>152134.79999999999</v>
      </c>
      <c r="I26" s="106">
        <f t="shared" si="2"/>
        <v>152134.79999999999</v>
      </c>
      <c r="J26" s="106">
        <f t="shared" si="2"/>
        <v>152134.79999999999</v>
      </c>
      <c r="K26" s="106">
        <f t="shared" si="2"/>
        <v>152134.79999999999</v>
      </c>
      <c r="L26" s="106">
        <f t="shared" si="2"/>
        <v>152134.79999999999</v>
      </c>
      <c r="M26" s="106">
        <f t="shared" si="2"/>
        <v>152134.79999999999</v>
      </c>
      <c r="N26" s="106">
        <f t="shared" si="2"/>
        <v>152134.79999999999</v>
      </c>
      <c r="O26" s="106">
        <f t="shared" si="2"/>
        <v>152134.79999999999</v>
      </c>
      <c r="P26" s="106">
        <f t="shared" si="2"/>
        <v>152134.74</v>
      </c>
    </row>
    <row r="27" spans="1:16" ht="22.5">
      <c r="A27" s="95">
        <f>+CONCEPTO!B86</f>
        <v>3</v>
      </c>
      <c r="B27" s="95">
        <f>+CONCEPTO!C86</f>
        <v>1</v>
      </c>
      <c r="C27" s="103" t="str">
        <f>+CONCEPTO!F86</f>
        <v>CONTRIBUCIÓN DE MEJORAS POR OBRAS PÚBLICAS</v>
      </c>
      <c r="D27" s="104">
        <f>+CONCEPTO!G86</f>
        <v>1825617.5400000003</v>
      </c>
      <c r="E27" s="104">
        <f>+CONCEPTO!H86</f>
        <v>152134.79999999999</v>
      </c>
      <c r="F27" s="104">
        <f>+CONCEPTO!I86</f>
        <v>152134.79999999999</v>
      </c>
      <c r="G27" s="104">
        <f>+CONCEPTO!J86</f>
        <v>152134.79999999999</v>
      </c>
      <c r="H27" s="104">
        <f>+CONCEPTO!K86</f>
        <v>152134.79999999999</v>
      </c>
      <c r="I27" s="104">
        <f>+CONCEPTO!L86</f>
        <v>152134.79999999999</v>
      </c>
      <c r="J27" s="104">
        <f>+CONCEPTO!M86</f>
        <v>152134.79999999999</v>
      </c>
      <c r="K27" s="104">
        <f>+CONCEPTO!N86</f>
        <v>152134.79999999999</v>
      </c>
      <c r="L27" s="104">
        <f>+CONCEPTO!O86</f>
        <v>152134.79999999999</v>
      </c>
      <c r="M27" s="104">
        <f>+CONCEPTO!P86</f>
        <v>152134.79999999999</v>
      </c>
      <c r="N27" s="104">
        <f>+CONCEPTO!Q86</f>
        <v>152134.79999999999</v>
      </c>
      <c r="O27" s="104">
        <f>+CONCEPTO!R86</f>
        <v>152134.79999999999</v>
      </c>
      <c r="P27" s="104">
        <f>+CONCEPTO!S86</f>
        <v>152134.74</v>
      </c>
    </row>
    <row r="28" spans="1:16" ht="22.5">
      <c r="A28" s="95">
        <f>+CONCEPTO!B90</f>
        <v>3</v>
      </c>
      <c r="B28" s="95">
        <f>+CONCEPTO!C90</f>
        <v>9</v>
      </c>
      <c r="C28" s="103" t="str">
        <f>+CONCEPTO!F90</f>
        <v>CONTRIBUCIONES  DE  MEJORAS  NO  COMPRENDIDAS  EN LA LEY DE INGRESOS</v>
      </c>
      <c r="D28" s="104">
        <f>+CONCEPTO!G90</f>
        <v>0</v>
      </c>
      <c r="E28" s="104">
        <f>+CONCEPTO!H90</f>
        <v>0</v>
      </c>
      <c r="F28" s="104">
        <f>+CONCEPTO!I90</f>
        <v>0</v>
      </c>
      <c r="G28" s="104">
        <f>+CONCEPTO!J90</f>
        <v>0</v>
      </c>
      <c r="H28" s="104">
        <f>+CONCEPTO!K90</f>
        <v>0</v>
      </c>
      <c r="I28" s="104">
        <f>+CONCEPTO!L90</f>
        <v>0</v>
      </c>
      <c r="J28" s="104">
        <f>+CONCEPTO!M90</f>
        <v>0</v>
      </c>
      <c r="K28" s="104">
        <f>+CONCEPTO!N90</f>
        <v>0</v>
      </c>
      <c r="L28" s="104">
        <f>+CONCEPTO!O90</f>
        <v>0</v>
      </c>
      <c r="M28" s="104">
        <f>+CONCEPTO!P90</f>
        <v>0</v>
      </c>
      <c r="N28" s="104">
        <f>+CONCEPTO!Q90</f>
        <v>0</v>
      </c>
      <c r="O28" s="104">
        <f>+CONCEPTO!R90</f>
        <v>0</v>
      </c>
      <c r="P28" s="104">
        <f>+CONCEPTO!S90</f>
        <v>0</v>
      </c>
    </row>
    <row r="29" spans="1:16"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</row>
    <row r="30" spans="1:16" s="18" customFormat="1">
      <c r="A30" s="15">
        <f>+CONCEPTO!B94</f>
        <v>4</v>
      </c>
      <c r="B30" s="15">
        <f>+CONCEPTO!C94</f>
        <v>0</v>
      </c>
      <c r="C30" s="102" t="str">
        <f>+CONCEPTO!F94</f>
        <v>DERECHOS</v>
      </c>
      <c r="D30" s="106">
        <f>SUM(D31:D36)</f>
        <v>2916701.7899999996</v>
      </c>
      <c r="E30" s="106">
        <f>SUM(E31:E36)</f>
        <v>243058.59</v>
      </c>
      <c r="F30" s="106">
        <f t="shared" ref="F30:P30" si="3">SUM(F31:F36)</f>
        <v>243058.59</v>
      </c>
      <c r="G30" s="106">
        <f t="shared" si="3"/>
        <v>243058.59</v>
      </c>
      <c r="H30" s="106">
        <f t="shared" si="3"/>
        <v>243058.59</v>
      </c>
      <c r="I30" s="106">
        <f t="shared" si="3"/>
        <v>243058.59</v>
      </c>
      <c r="J30" s="106">
        <f t="shared" si="3"/>
        <v>243058.59</v>
      </c>
      <c r="K30" s="106">
        <f t="shared" si="3"/>
        <v>243058.59</v>
      </c>
      <c r="L30" s="106">
        <f t="shared" si="3"/>
        <v>243058.59</v>
      </c>
      <c r="M30" s="106">
        <f t="shared" si="3"/>
        <v>243058.59</v>
      </c>
      <c r="N30" s="106">
        <f t="shared" si="3"/>
        <v>243058.59</v>
      </c>
      <c r="O30" s="106">
        <f t="shared" si="3"/>
        <v>243058.59</v>
      </c>
      <c r="P30" s="106">
        <f t="shared" si="3"/>
        <v>243057.30000000002</v>
      </c>
    </row>
    <row r="31" spans="1:16" ht="33.75">
      <c r="A31" s="95">
        <f>+CONCEPTO!B96</f>
        <v>4</v>
      </c>
      <c r="B31" s="95">
        <f>+CONCEPTO!C96</f>
        <v>1</v>
      </c>
      <c r="C31" s="103" t="str">
        <f>+CONCEPTO!F96</f>
        <v>DERECHOS POR EL USO, GOCE, APROVECHAMIENTO O EXPLOTACIÓN DE BIENES DE DOMINIO PÚBLICO</v>
      </c>
      <c r="D31" s="104">
        <f>+CONCEPTO!G96</f>
        <v>0</v>
      </c>
      <c r="E31" s="104">
        <f>+CONCEPTO!H96</f>
        <v>0</v>
      </c>
      <c r="F31" s="104">
        <f>+CONCEPTO!I96</f>
        <v>0</v>
      </c>
      <c r="G31" s="104">
        <f>+CONCEPTO!J96</f>
        <v>0</v>
      </c>
      <c r="H31" s="104">
        <f>+CONCEPTO!K96</f>
        <v>0</v>
      </c>
      <c r="I31" s="104">
        <f>+CONCEPTO!L96</f>
        <v>0</v>
      </c>
      <c r="J31" s="104">
        <f>+CONCEPTO!M96</f>
        <v>0</v>
      </c>
      <c r="K31" s="104">
        <f>+CONCEPTO!N96</f>
        <v>0</v>
      </c>
      <c r="L31" s="104">
        <f>+CONCEPTO!O96</f>
        <v>0</v>
      </c>
      <c r="M31" s="104">
        <f>+CONCEPTO!P96</f>
        <v>0</v>
      </c>
      <c r="N31" s="104">
        <f>+CONCEPTO!Q96</f>
        <v>0</v>
      </c>
      <c r="O31" s="104">
        <f>+CONCEPTO!R96</f>
        <v>0</v>
      </c>
      <c r="P31" s="104">
        <f>+CONCEPTO!S96</f>
        <v>0</v>
      </c>
    </row>
    <row r="32" spans="1:16">
      <c r="A32" s="95">
        <f>+CONCEPTO!B100</f>
        <v>4</v>
      </c>
      <c r="B32" s="95">
        <f>+CONCEPTO!C100</f>
        <v>2</v>
      </c>
      <c r="C32" s="103" t="str">
        <f>+CONCEPTO!F100</f>
        <v>DERECHOS A LOS HIDROCARBUROS</v>
      </c>
      <c r="D32" s="104">
        <f>+CONCEPTO!G100</f>
        <v>0</v>
      </c>
      <c r="E32" s="104">
        <f>+CONCEPTO!H100</f>
        <v>0</v>
      </c>
      <c r="F32" s="104">
        <f>+CONCEPTO!I100</f>
        <v>0</v>
      </c>
      <c r="G32" s="104">
        <f>+CONCEPTO!J100</f>
        <v>0</v>
      </c>
      <c r="H32" s="104">
        <f>+CONCEPTO!K100</f>
        <v>0</v>
      </c>
      <c r="I32" s="104">
        <f>+CONCEPTO!L100</f>
        <v>0</v>
      </c>
      <c r="J32" s="104">
        <f>+CONCEPTO!M100</f>
        <v>0</v>
      </c>
      <c r="K32" s="104">
        <f>+CONCEPTO!N100</f>
        <v>0</v>
      </c>
      <c r="L32" s="104">
        <f>+CONCEPTO!O100</f>
        <v>0</v>
      </c>
      <c r="M32" s="104">
        <f>+CONCEPTO!P100</f>
        <v>0</v>
      </c>
      <c r="N32" s="104">
        <f>+CONCEPTO!Q100</f>
        <v>0</v>
      </c>
      <c r="O32" s="104">
        <f>+CONCEPTO!R100</f>
        <v>0</v>
      </c>
      <c r="P32" s="104">
        <f>+CONCEPTO!S100</f>
        <v>0</v>
      </c>
    </row>
    <row r="33" spans="1:16">
      <c r="A33" s="95">
        <f>+CONCEPTO!B104</f>
        <v>4</v>
      </c>
      <c r="B33" s="95">
        <f>+CONCEPTO!C104</f>
        <v>3</v>
      </c>
      <c r="C33" s="103" t="str">
        <f>+CONCEPTO!F104</f>
        <v>DERECHOS POR PRESTACIÓN DE SERVICIOS</v>
      </c>
      <c r="D33" s="104">
        <f>+CONCEPTO!G104</f>
        <v>2131093.9099999997</v>
      </c>
      <c r="E33" s="104">
        <f>+CONCEPTO!H104</f>
        <v>177591.25999999998</v>
      </c>
      <c r="F33" s="104">
        <f>+CONCEPTO!I104</f>
        <v>177591.25999999998</v>
      </c>
      <c r="G33" s="104">
        <f>+CONCEPTO!J104</f>
        <v>177591.25999999998</v>
      </c>
      <c r="H33" s="104">
        <f>+CONCEPTO!K104</f>
        <v>177591.25999999998</v>
      </c>
      <c r="I33" s="104">
        <f>+CONCEPTO!L104</f>
        <v>177591.25999999998</v>
      </c>
      <c r="J33" s="104">
        <f>+CONCEPTO!M104</f>
        <v>177591.25999999998</v>
      </c>
      <c r="K33" s="104">
        <f>+CONCEPTO!N104</f>
        <v>177591.25999999998</v>
      </c>
      <c r="L33" s="104">
        <f>+CONCEPTO!O104</f>
        <v>177591.25999999998</v>
      </c>
      <c r="M33" s="104">
        <f>+CONCEPTO!P104</f>
        <v>177591.25999999998</v>
      </c>
      <c r="N33" s="104">
        <f>+CONCEPTO!Q104</f>
        <v>177591.25999999998</v>
      </c>
      <c r="O33" s="104">
        <f>+CONCEPTO!R104</f>
        <v>177591.25999999998</v>
      </c>
      <c r="P33" s="104">
        <f>+CONCEPTO!S104</f>
        <v>177590.05000000002</v>
      </c>
    </row>
    <row r="34" spans="1:16">
      <c r="A34" s="95">
        <f>+CONCEPTO!B177</f>
        <v>4</v>
      </c>
      <c r="B34" s="95">
        <f>+CONCEPTO!C177</f>
        <v>4</v>
      </c>
      <c r="C34" s="103" t="str">
        <f>+CONCEPTO!F177</f>
        <v>OTROS DERECHOS</v>
      </c>
      <c r="D34" s="104">
        <f>+CONCEPTO!G177</f>
        <v>759041.21999999986</v>
      </c>
      <c r="E34" s="104">
        <f>+CONCEPTO!H177</f>
        <v>63253.440000000002</v>
      </c>
      <c r="F34" s="104">
        <f>+CONCEPTO!I177</f>
        <v>63253.440000000002</v>
      </c>
      <c r="G34" s="104">
        <f>+CONCEPTO!J177</f>
        <v>63253.440000000002</v>
      </c>
      <c r="H34" s="104">
        <f>+CONCEPTO!K177</f>
        <v>63253.440000000002</v>
      </c>
      <c r="I34" s="104">
        <f>+CONCEPTO!L177</f>
        <v>63253.440000000002</v>
      </c>
      <c r="J34" s="104">
        <f>+CONCEPTO!M177</f>
        <v>63253.440000000002</v>
      </c>
      <c r="K34" s="104">
        <f>+CONCEPTO!N177</f>
        <v>63253.440000000002</v>
      </c>
      <c r="L34" s="104">
        <f>+CONCEPTO!O177</f>
        <v>63253.440000000002</v>
      </c>
      <c r="M34" s="104">
        <f>+CONCEPTO!P177</f>
        <v>63253.440000000002</v>
      </c>
      <c r="N34" s="104">
        <f>+CONCEPTO!Q177</f>
        <v>63253.440000000002</v>
      </c>
      <c r="O34" s="104">
        <f>+CONCEPTO!R177</f>
        <v>63253.440000000002</v>
      </c>
      <c r="P34" s="104">
        <f>+CONCEPTO!S177</f>
        <v>63253.38</v>
      </c>
    </row>
    <row r="35" spans="1:16">
      <c r="A35" s="95">
        <f>+CONCEPTO!B181</f>
        <v>4</v>
      </c>
      <c r="B35" s="95">
        <f>+CONCEPTO!C181</f>
        <v>5</v>
      </c>
      <c r="C35" s="103" t="str">
        <f>+CONCEPTO!F181</f>
        <v>ACCESORIOS</v>
      </c>
      <c r="D35" s="104">
        <f>+CONCEPTO!G181</f>
        <v>26566.659999999996</v>
      </c>
      <c r="E35" s="104">
        <f>+CONCEPTO!H181</f>
        <v>2213.89</v>
      </c>
      <c r="F35" s="104">
        <f>+CONCEPTO!I181</f>
        <v>2213.89</v>
      </c>
      <c r="G35" s="104">
        <f>+CONCEPTO!J181</f>
        <v>2213.89</v>
      </c>
      <c r="H35" s="104">
        <f>+CONCEPTO!K181</f>
        <v>2213.89</v>
      </c>
      <c r="I35" s="104">
        <f>+CONCEPTO!L181</f>
        <v>2213.89</v>
      </c>
      <c r="J35" s="104">
        <f>+CONCEPTO!M181</f>
        <v>2213.89</v>
      </c>
      <c r="K35" s="104">
        <f>+CONCEPTO!N181</f>
        <v>2213.89</v>
      </c>
      <c r="L35" s="104">
        <f>+CONCEPTO!O181</f>
        <v>2213.89</v>
      </c>
      <c r="M35" s="104">
        <f>+CONCEPTO!P181</f>
        <v>2213.89</v>
      </c>
      <c r="N35" s="104">
        <f>+CONCEPTO!Q181</f>
        <v>2213.89</v>
      </c>
      <c r="O35" s="104">
        <f>+CONCEPTO!R181</f>
        <v>2213.89</v>
      </c>
      <c r="P35" s="104">
        <f>+CONCEPTO!S181</f>
        <v>2213.87</v>
      </c>
    </row>
    <row r="36" spans="1:16" ht="22.5">
      <c r="A36" s="95">
        <f>+CONCEPTO!B192</f>
        <v>4</v>
      </c>
      <c r="B36" s="95">
        <f>+CONCEPTO!C192</f>
        <v>9</v>
      </c>
      <c r="C36" s="103" t="str">
        <f>+CONCEPTO!F192</f>
        <v>DERECHOS NO COMPRENDIDOS EN LA LEY DE INGRESOS</v>
      </c>
      <c r="D36" s="104">
        <f>+CONCEPTO!G192</f>
        <v>0</v>
      </c>
      <c r="E36" s="104">
        <f>+CONCEPTO!H192</f>
        <v>0</v>
      </c>
      <c r="F36" s="104">
        <f>+CONCEPTO!I192</f>
        <v>0</v>
      </c>
      <c r="G36" s="104">
        <f>+CONCEPTO!J192</f>
        <v>0</v>
      </c>
      <c r="H36" s="104">
        <f>+CONCEPTO!K192</f>
        <v>0</v>
      </c>
      <c r="I36" s="104">
        <f>+CONCEPTO!L192</f>
        <v>0</v>
      </c>
      <c r="J36" s="104">
        <f>+CONCEPTO!M192</f>
        <v>0</v>
      </c>
      <c r="K36" s="104">
        <f>+CONCEPTO!N192</f>
        <v>0</v>
      </c>
      <c r="L36" s="104">
        <f>+CONCEPTO!O192</f>
        <v>0</v>
      </c>
      <c r="M36" s="104">
        <f>+CONCEPTO!P192</f>
        <v>0</v>
      </c>
      <c r="N36" s="104">
        <f>+CONCEPTO!Q192</f>
        <v>0</v>
      </c>
      <c r="O36" s="104">
        <f>+CONCEPTO!R192</f>
        <v>0</v>
      </c>
      <c r="P36" s="104">
        <f>+CONCEPTO!S192</f>
        <v>0</v>
      </c>
    </row>
    <row r="37" spans="1:16"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</row>
    <row r="38" spans="1:16" s="18" customFormat="1">
      <c r="A38" s="15">
        <f>+CONCEPTO!B196</f>
        <v>5</v>
      </c>
      <c r="B38" s="15">
        <f>+CONCEPTO!C196</f>
        <v>0</v>
      </c>
      <c r="C38" s="102" t="str">
        <f>+CONCEPTO!F196</f>
        <v xml:space="preserve">PRODUCTOS  </v>
      </c>
      <c r="D38" s="106">
        <f>SUM(D39:D42)</f>
        <v>301217.41999999993</v>
      </c>
      <c r="E38" s="106">
        <f>SUM(E39:E42)</f>
        <v>25101.460000000003</v>
      </c>
      <c r="F38" s="106">
        <f t="shared" ref="F38:P38" si="4">SUM(F39:F42)</f>
        <v>25101.460000000003</v>
      </c>
      <c r="G38" s="106">
        <f t="shared" si="4"/>
        <v>25101.460000000003</v>
      </c>
      <c r="H38" s="106">
        <f t="shared" si="4"/>
        <v>25101.460000000003</v>
      </c>
      <c r="I38" s="106">
        <f t="shared" si="4"/>
        <v>25101.460000000003</v>
      </c>
      <c r="J38" s="106">
        <f t="shared" si="4"/>
        <v>25101.460000000003</v>
      </c>
      <c r="K38" s="106">
        <f t="shared" si="4"/>
        <v>25101.460000000003</v>
      </c>
      <c r="L38" s="106">
        <f t="shared" si="4"/>
        <v>25101.460000000003</v>
      </c>
      <c r="M38" s="106">
        <f t="shared" si="4"/>
        <v>25101.460000000003</v>
      </c>
      <c r="N38" s="106">
        <f t="shared" si="4"/>
        <v>25101.460000000003</v>
      </c>
      <c r="O38" s="106">
        <f t="shared" si="4"/>
        <v>25101.460000000003</v>
      </c>
      <c r="P38" s="106">
        <f t="shared" si="4"/>
        <v>25101.360000000001</v>
      </c>
    </row>
    <row r="39" spans="1:16">
      <c r="A39" s="95">
        <f>+CONCEPTO!B198</f>
        <v>5</v>
      </c>
      <c r="B39" s="95">
        <f>+CONCEPTO!C198</f>
        <v>1</v>
      </c>
      <c r="C39" s="103" t="str">
        <f>+CONCEPTO!F198</f>
        <v>PRODUCTOS DE TIPO CORRIENTE</v>
      </c>
      <c r="D39" s="104">
        <f>+CONCEPTO!G198</f>
        <v>301217.41999999993</v>
      </c>
      <c r="E39" s="104">
        <f>+CONCEPTO!H198</f>
        <v>25101.460000000003</v>
      </c>
      <c r="F39" s="104">
        <f>+CONCEPTO!I198</f>
        <v>25101.460000000003</v>
      </c>
      <c r="G39" s="104">
        <f>+CONCEPTO!J198</f>
        <v>25101.460000000003</v>
      </c>
      <c r="H39" s="104">
        <f>+CONCEPTO!K198</f>
        <v>25101.460000000003</v>
      </c>
      <c r="I39" s="104">
        <f>+CONCEPTO!L198</f>
        <v>25101.460000000003</v>
      </c>
      <c r="J39" s="104">
        <f>+CONCEPTO!M198</f>
        <v>25101.460000000003</v>
      </c>
      <c r="K39" s="104">
        <f>+CONCEPTO!N198</f>
        <v>25101.460000000003</v>
      </c>
      <c r="L39" s="104">
        <f>+CONCEPTO!O198</f>
        <v>25101.460000000003</v>
      </c>
      <c r="M39" s="104">
        <f>+CONCEPTO!P198</f>
        <v>25101.460000000003</v>
      </c>
      <c r="N39" s="104">
        <f>+CONCEPTO!Q198</f>
        <v>25101.460000000003</v>
      </c>
      <c r="O39" s="104">
        <f>+CONCEPTO!R198</f>
        <v>25101.460000000003</v>
      </c>
      <c r="P39" s="104">
        <f>+CONCEPTO!S198</f>
        <v>25101.360000000001</v>
      </c>
    </row>
    <row r="40" spans="1:16">
      <c r="A40" s="95">
        <f>+CONCEPTO!B217</f>
        <v>5</v>
      </c>
      <c r="B40" s="95">
        <f>+CONCEPTO!C217</f>
        <v>2</v>
      </c>
      <c r="C40" s="103" t="str">
        <f>+CONCEPTO!F217</f>
        <v>PRODUCTOS DE CAPITAL</v>
      </c>
      <c r="D40" s="104">
        <f>+CONCEPTO!G217</f>
        <v>0</v>
      </c>
      <c r="E40" s="104">
        <f>+CONCEPTO!H217</f>
        <v>0</v>
      </c>
      <c r="F40" s="104">
        <f>+CONCEPTO!I217</f>
        <v>0</v>
      </c>
      <c r="G40" s="104">
        <f>+CONCEPTO!J217</f>
        <v>0</v>
      </c>
      <c r="H40" s="104">
        <f>+CONCEPTO!K217</f>
        <v>0</v>
      </c>
      <c r="I40" s="104">
        <f>+CONCEPTO!L217</f>
        <v>0</v>
      </c>
      <c r="J40" s="104">
        <f>+CONCEPTO!M217</f>
        <v>0</v>
      </c>
      <c r="K40" s="104">
        <f>+CONCEPTO!N217</f>
        <v>0</v>
      </c>
      <c r="L40" s="104">
        <f>+CONCEPTO!O217</f>
        <v>0</v>
      </c>
      <c r="M40" s="104">
        <f>+CONCEPTO!P217</f>
        <v>0</v>
      </c>
      <c r="N40" s="104">
        <f>+CONCEPTO!Q217</f>
        <v>0</v>
      </c>
      <c r="O40" s="104">
        <f>+CONCEPTO!R217</f>
        <v>0</v>
      </c>
      <c r="P40" s="104">
        <f>+CONCEPTO!S217</f>
        <v>0</v>
      </c>
    </row>
    <row r="41" spans="1:16">
      <c r="A41" s="95">
        <f>+CONCEPTO!B221</f>
        <v>5</v>
      </c>
      <c r="B41" s="95">
        <f>+CONCEPTO!C221</f>
        <v>3</v>
      </c>
      <c r="C41" s="103" t="str">
        <f>+CONCEPTO!F221</f>
        <v>ACCESORIOS</v>
      </c>
      <c r="D41" s="104">
        <f>+CONCEPTO!G221</f>
        <v>0</v>
      </c>
      <c r="E41" s="104">
        <f>+CONCEPTO!H221</f>
        <v>0</v>
      </c>
      <c r="F41" s="104">
        <f>+CONCEPTO!I221</f>
        <v>0</v>
      </c>
      <c r="G41" s="104">
        <f>+CONCEPTO!J221</f>
        <v>0</v>
      </c>
      <c r="H41" s="104">
        <f>+CONCEPTO!K221</f>
        <v>0</v>
      </c>
      <c r="I41" s="104">
        <f>+CONCEPTO!L221</f>
        <v>0</v>
      </c>
      <c r="J41" s="104">
        <f>+CONCEPTO!M221</f>
        <v>0</v>
      </c>
      <c r="K41" s="104">
        <f>+CONCEPTO!N221</f>
        <v>0</v>
      </c>
      <c r="L41" s="104">
        <f>+CONCEPTO!O221</f>
        <v>0</v>
      </c>
      <c r="M41" s="104">
        <f>+CONCEPTO!P221</f>
        <v>0</v>
      </c>
      <c r="N41" s="104">
        <f>+CONCEPTO!Q221</f>
        <v>0</v>
      </c>
      <c r="O41" s="104">
        <f>+CONCEPTO!R221</f>
        <v>0</v>
      </c>
      <c r="P41" s="104">
        <f>+CONCEPTO!S221</f>
        <v>0</v>
      </c>
    </row>
    <row r="42" spans="1:16" ht="22.5">
      <c r="A42" s="95">
        <f>+CONCEPTO!B229</f>
        <v>5</v>
      </c>
      <c r="B42" s="95">
        <f>+CONCEPTO!C229</f>
        <v>9</v>
      </c>
      <c r="C42" s="103" t="str">
        <f>+CONCEPTO!F229</f>
        <v>PRODUCTOS  NO  COMPRENDIDOS  EN LA  LEY  DE INGRESOS</v>
      </c>
      <c r="D42" s="104">
        <f>+CONCEPTO!G229</f>
        <v>0</v>
      </c>
      <c r="E42" s="104">
        <f>+CONCEPTO!H229</f>
        <v>0</v>
      </c>
      <c r="F42" s="104">
        <f>+CONCEPTO!I229</f>
        <v>0</v>
      </c>
      <c r="G42" s="104">
        <f>+CONCEPTO!J229</f>
        <v>0</v>
      </c>
      <c r="H42" s="104">
        <f>+CONCEPTO!K229</f>
        <v>0</v>
      </c>
      <c r="I42" s="104">
        <f>+CONCEPTO!L229</f>
        <v>0</v>
      </c>
      <c r="J42" s="104">
        <f>+CONCEPTO!M229</f>
        <v>0</v>
      </c>
      <c r="K42" s="104">
        <f>+CONCEPTO!N229</f>
        <v>0</v>
      </c>
      <c r="L42" s="104">
        <f>+CONCEPTO!O229</f>
        <v>0</v>
      </c>
      <c r="M42" s="104">
        <f>+CONCEPTO!P229</f>
        <v>0</v>
      </c>
      <c r="N42" s="104">
        <f>+CONCEPTO!Q229</f>
        <v>0</v>
      </c>
      <c r="O42" s="104">
        <f>+CONCEPTO!R229</f>
        <v>0</v>
      </c>
      <c r="P42" s="104">
        <f>+CONCEPTO!S229</f>
        <v>0</v>
      </c>
    </row>
    <row r="43" spans="1:16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4" spans="1:16" s="18" customFormat="1">
      <c r="A44" s="15">
        <f>+CONCEPTO!B233</f>
        <v>6</v>
      </c>
      <c r="B44" s="15">
        <f>+CONCEPTO!C233</f>
        <v>0</v>
      </c>
      <c r="C44" s="102" t="str">
        <f>+CONCEPTO!F233</f>
        <v>APROVECHAMIENTOS</v>
      </c>
      <c r="D44" s="106">
        <f>SUM(D45:D47)</f>
        <v>102999.99999999997</v>
      </c>
      <c r="E44" s="106">
        <f>SUM(E45:E47)</f>
        <v>8583.34</v>
      </c>
      <c r="F44" s="106">
        <f t="shared" ref="F44:P44" si="5">SUM(F45:F47)</f>
        <v>8583.34</v>
      </c>
      <c r="G44" s="106">
        <f t="shared" si="5"/>
        <v>8583.34</v>
      </c>
      <c r="H44" s="106">
        <f t="shared" si="5"/>
        <v>8583.34</v>
      </c>
      <c r="I44" s="106">
        <f t="shared" si="5"/>
        <v>8583.34</v>
      </c>
      <c r="J44" s="106">
        <f t="shared" si="5"/>
        <v>8583.34</v>
      </c>
      <c r="K44" s="106">
        <f t="shared" si="5"/>
        <v>8583.34</v>
      </c>
      <c r="L44" s="106">
        <f t="shared" si="5"/>
        <v>8583.34</v>
      </c>
      <c r="M44" s="106">
        <f t="shared" si="5"/>
        <v>8583.34</v>
      </c>
      <c r="N44" s="106">
        <f t="shared" si="5"/>
        <v>8583.34</v>
      </c>
      <c r="O44" s="106">
        <f t="shared" si="5"/>
        <v>8583.34</v>
      </c>
      <c r="P44" s="106">
        <f t="shared" si="5"/>
        <v>8583.26</v>
      </c>
    </row>
    <row r="45" spans="1:16">
      <c r="A45" s="95">
        <f>+CONCEPTO!B235</f>
        <v>6</v>
      </c>
      <c r="B45" s="95">
        <f>+CONCEPTO!C235</f>
        <v>1</v>
      </c>
      <c r="C45" s="103" t="str">
        <f>+CONCEPTO!F235</f>
        <v>APROVECHAMIENTOS DE TIPO CORRIENTE</v>
      </c>
      <c r="D45" s="104">
        <f>SUM(E45:P45)</f>
        <v>102999.99999999997</v>
      </c>
      <c r="E45" s="104">
        <f>+CONCEPTO!H235</f>
        <v>8583.34</v>
      </c>
      <c r="F45" s="104">
        <f>+CONCEPTO!I235</f>
        <v>8583.34</v>
      </c>
      <c r="G45" s="104">
        <f>+CONCEPTO!J235</f>
        <v>8583.34</v>
      </c>
      <c r="H45" s="104">
        <f>+CONCEPTO!K235</f>
        <v>8583.34</v>
      </c>
      <c r="I45" s="104">
        <f>+CONCEPTO!L235</f>
        <v>8583.34</v>
      </c>
      <c r="J45" s="104">
        <f>+CONCEPTO!M235</f>
        <v>8583.34</v>
      </c>
      <c r="K45" s="104">
        <f>+CONCEPTO!N235</f>
        <v>8583.34</v>
      </c>
      <c r="L45" s="104">
        <f>+CONCEPTO!O235</f>
        <v>8583.34</v>
      </c>
      <c r="M45" s="104">
        <f>+CONCEPTO!P235</f>
        <v>8583.34</v>
      </c>
      <c r="N45" s="104">
        <f>+CONCEPTO!Q235</f>
        <v>8583.34</v>
      </c>
      <c r="O45" s="104">
        <f>+CONCEPTO!R235</f>
        <v>8583.34</v>
      </c>
      <c r="P45" s="104">
        <f>+CONCEPTO!S235</f>
        <v>8583.26</v>
      </c>
    </row>
    <row r="46" spans="1:16">
      <c r="A46" s="95">
        <f>+CONCEPTO!B257</f>
        <v>6</v>
      </c>
      <c r="B46" s="95">
        <f>+CONCEPTO!C257</f>
        <v>2</v>
      </c>
      <c r="C46" s="103" t="str">
        <f>+CONCEPTO!F257</f>
        <v xml:space="preserve">APROVECHAMIENTOS DE CAPITAL  </v>
      </c>
      <c r="D46" s="104">
        <f>+CONCEPTO!G257</f>
        <v>0</v>
      </c>
      <c r="E46" s="104">
        <f>+CONCEPTO!H257</f>
        <v>0</v>
      </c>
      <c r="F46" s="104">
        <f>+CONCEPTO!I257</f>
        <v>0</v>
      </c>
      <c r="G46" s="104">
        <f>+CONCEPTO!J257</f>
        <v>0</v>
      </c>
      <c r="H46" s="104">
        <f>+CONCEPTO!K257</f>
        <v>0</v>
      </c>
      <c r="I46" s="104">
        <f>+CONCEPTO!L257</f>
        <v>0</v>
      </c>
      <c r="J46" s="104">
        <f>+CONCEPTO!M257</f>
        <v>0</v>
      </c>
      <c r="K46" s="104">
        <f>+CONCEPTO!N257</f>
        <v>0</v>
      </c>
      <c r="L46" s="104">
        <f>+CONCEPTO!O257</f>
        <v>0</v>
      </c>
      <c r="M46" s="104">
        <f>+CONCEPTO!P257</f>
        <v>0</v>
      </c>
      <c r="N46" s="104">
        <f>+CONCEPTO!Q257</f>
        <v>0</v>
      </c>
      <c r="O46" s="104">
        <f>+CONCEPTO!R257</f>
        <v>0</v>
      </c>
      <c r="P46" s="104">
        <f>+CONCEPTO!S257</f>
        <v>0</v>
      </c>
    </row>
    <row r="47" spans="1:16" ht="22.5">
      <c r="A47" s="95">
        <f>+CONCEPTO!B261</f>
        <v>6</v>
      </c>
      <c r="B47" s="95">
        <f>+CONCEPTO!C261</f>
        <v>9</v>
      </c>
      <c r="C47" s="103" t="str">
        <f>+CONCEPTO!F261</f>
        <v xml:space="preserve">APROVECHAMIENTOS  NO  COMPRENDIDOS  EN LA  LEY  DE INGRESOS </v>
      </c>
      <c r="D47" s="104">
        <f>+CONCEPTO!G261</f>
        <v>0</v>
      </c>
      <c r="E47" s="104">
        <f>+CONCEPTO!H261</f>
        <v>0</v>
      </c>
      <c r="F47" s="104">
        <f>+CONCEPTO!I261</f>
        <v>0</v>
      </c>
      <c r="G47" s="104">
        <f>+CONCEPTO!J261</f>
        <v>0</v>
      </c>
      <c r="H47" s="104">
        <f>+CONCEPTO!K261</f>
        <v>0</v>
      </c>
      <c r="I47" s="104">
        <f>+CONCEPTO!L261</f>
        <v>0</v>
      </c>
      <c r="J47" s="104">
        <f>+CONCEPTO!M261</f>
        <v>0</v>
      </c>
      <c r="K47" s="104">
        <f>+CONCEPTO!N261</f>
        <v>0</v>
      </c>
      <c r="L47" s="104">
        <f>+CONCEPTO!O261</f>
        <v>0</v>
      </c>
      <c r="M47" s="104">
        <f>+CONCEPTO!P261</f>
        <v>0</v>
      </c>
      <c r="N47" s="104">
        <f>+CONCEPTO!Q261</f>
        <v>0</v>
      </c>
      <c r="O47" s="104">
        <f>+CONCEPTO!R261</f>
        <v>0</v>
      </c>
      <c r="P47" s="104">
        <f>+CONCEPTO!S261</f>
        <v>0</v>
      </c>
    </row>
    <row r="48" spans="1:16"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</row>
    <row r="49" spans="1:16" s="18" customFormat="1" ht="22.5">
      <c r="A49" s="15">
        <f>+CONCEPTO!B265</f>
        <v>7</v>
      </c>
      <c r="B49" s="15">
        <f>+CONCEPTO!C265</f>
        <v>0</v>
      </c>
      <c r="C49" s="102" t="str">
        <f>+CONCEPTO!F265</f>
        <v>INGRESOS POR VENTAS DE BIENES Y SERVICIOS</v>
      </c>
      <c r="D49" s="106">
        <f>SUM(D50:D52)</f>
        <v>0</v>
      </c>
      <c r="E49" s="106">
        <f t="shared" ref="E49:P49" si="6">SUM(E50:E52)</f>
        <v>0</v>
      </c>
      <c r="F49" s="106">
        <f t="shared" si="6"/>
        <v>0</v>
      </c>
      <c r="G49" s="106">
        <f t="shared" si="6"/>
        <v>0</v>
      </c>
      <c r="H49" s="106">
        <f t="shared" si="6"/>
        <v>0</v>
      </c>
      <c r="I49" s="106">
        <f t="shared" si="6"/>
        <v>0</v>
      </c>
      <c r="J49" s="106">
        <f t="shared" si="6"/>
        <v>0</v>
      </c>
      <c r="K49" s="106">
        <f t="shared" si="6"/>
        <v>0</v>
      </c>
      <c r="L49" s="106">
        <f t="shared" si="6"/>
        <v>0</v>
      </c>
      <c r="M49" s="106">
        <f t="shared" si="6"/>
        <v>0</v>
      </c>
      <c r="N49" s="106">
        <f t="shared" si="6"/>
        <v>0</v>
      </c>
      <c r="O49" s="106">
        <f t="shared" si="6"/>
        <v>0</v>
      </c>
      <c r="P49" s="106">
        <f t="shared" si="6"/>
        <v>0</v>
      </c>
    </row>
    <row r="50" spans="1:16" ht="33.75">
      <c r="A50" s="95">
        <f>+CONCEPTO!B267</f>
        <v>7</v>
      </c>
      <c r="B50" s="95">
        <f>+CONCEPTO!C267</f>
        <v>1</v>
      </c>
      <c r="C50" s="103" t="str">
        <f>+CONCEPTO!F267</f>
        <v>INGRESOS  POR  VENTAS  DE  BIENES  Y  SERVICIOS  DE  ORGANISMOS DESCENTRALIZADOS</v>
      </c>
      <c r="D50" s="104">
        <f>+CONCEPTO!G267</f>
        <v>0</v>
      </c>
      <c r="E50" s="104">
        <f>+CONCEPTO!H267</f>
        <v>0</v>
      </c>
      <c r="F50" s="104">
        <f>+CONCEPTO!I267</f>
        <v>0</v>
      </c>
      <c r="G50" s="104">
        <f>+CONCEPTO!J267</f>
        <v>0</v>
      </c>
      <c r="H50" s="104">
        <f>+CONCEPTO!K267</f>
        <v>0</v>
      </c>
      <c r="I50" s="104">
        <f>+CONCEPTO!L267</f>
        <v>0</v>
      </c>
      <c r="J50" s="104">
        <f>+CONCEPTO!M267</f>
        <v>0</v>
      </c>
      <c r="K50" s="104">
        <f>+CONCEPTO!N267</f>
        <v>0</v>
      </c>
      <c r="L50" s="104">
        <f>+CONCEPTO!O267</f>
        <v>0</v>
      </c>
      <c r="M50" s="104">
        <f>+CONCEPTO!P267</f>
        <v>0</v>
      </c>
      <c r="N50" s="104">
        <f>+CONCEPTO!Q267</f>
        <v>0</v>
      </c>
      <c r="O50" s="104">
        <f>+CONCEPTO!R267</f>
        <v>0</v>
      </c>
      <c r="P50" s="104">
        <f>+CONCEPTO!S267</f>
        <v>0</v>
      </c>
    </row>
    <row r="51" spans="1:16" ht="22.5">
      <c r="A51" s="95">
        <f>+CONCEPTO!B271</f>
        <v>7</v>
      </c>
      <c r="B51" s="95">
        <f>+CONCEPTO!C271</f>
        <v>2</v>
      </c>
      <c r="C51" s="103" t="str">
        <f>+CONCEPTO!F271</f>
        <v>INGRESOS DE OPERACIÓN DE ENTIDADES PARAESTATALES EMPRESARIALES</v>
      </c>
      <c r="D51" s="104">
        <f>+CONCEPTO!G271</f>
        <v>0</v>
      </c>
      <c r="E51" s="104">
        <f>+CONCEPTO!H271</f>
        <v>0</v>
      </c>
      <c r="F51" s="104">
        <f>+CONCEPTO!I271</f>
        <v>0</v>
      </c>
      <c r="G51" s="104">
        <f>+CONCEPTO!J271</f>
        <v>0</v>
      </c>
      <c r="H51" s="104">
        <f>+CONCEPTO!K271</f>
        <v>0</v>
      </c>
      <c r="I51" s="104">
        <f>+CONCEPTO!L271</f>
        <v>0</v>
      </c>
      <c r="J51" s="104">
        <f>+CONCEPTO!M271</f>
        <v>0</v>
      </c>
      <c r="K51" s="104">
        <f>+CONCEPTO!N271</f>
        <v>0</v>
      </c>
      <c r="L51" s="104">
        <f>+CONCEPTO!O271</f>
        <v>0</v>
      </c>
      <c r="M51" s="104">
        <f>+CONCEPTO!P271</f>
        <v>0</v>
      </c>
      <c r="N51" s="104">
        <f>+CONCEPTO!Q271</f>
        <v>0</v>
      </c>
      <c r="O51" s="104">
        <f>+CONCEPTO!R271</f>
        <v>0</v>
      </c>
      <c r="P51" s="104">
        <f>+CONCEPTO!S271</f>
        <v>0</v>
      </c>
    </row>
    <row r="52" spans="1:16" ht="33.75">
      <c r="A52" s="95">
        <f>+CONCEPTO!B275</f>
        <v>7</v>
      </c>
      <c r="B52" s="95">
        <f>+CONCEPTO!C275</f>
        <v>3</v>
      </c>
      <c r="C52" s="103" t="str">
        <f>+CONCEPTO!F275</f>
        <v>INGRESOS POR VENTAS DE BIENES Y SERVICIOS PRODUCIDOS EN ESTABLECIMIENTOS DEL GOBIERNO CENTRAL</v>
      </c>
      <c r="D52" s="104">
        <f>+CONCEPTO!G275</f>
        <v>0</v>
      </c>
      <c r="E52" s="104">
        <f>+CONCEPTO!H275</f>
        <v>0</v>
      </c>
      <c r="F52" s="104">
        <f>+CONCEPTO!I275</f>
        <v>0</v>
      </c>
      <c r="G52" s="104">
        <f>+CONCEPTO!J275</f>
        <v>0</v>
      </c>
      <c r="H52" s="104">
        <f>+CONCEPTO!K275</f>
        <v>0</v>
      </c>
      <c r="I52" s="104">
        <f>+CONCEPTO!L275</f>
        <v>0</v>
      </c>
      <c r="J52" s="104">
        <f>+CONCEPTO!M275</f>
        <v>0</v>
      </c>
      <c r="K52" s="104">
        <f>+CONCEPTO!N275</f>
        <v>0</v>
      </c>
      <c r="L52" s="104">
        <f>+CONCEPTO!O275</f>
        <v>0</v>
      </c>
      <c r="M52" s="104">
        <f>+CONCEPTO!P275</f>
        <v>0</v>
      </c>
      <c r="N52" s="104">
        <f>+CONCEPTO!Q275</f>
        <v>0</v>
      </c>
      <c r="O52" s="104">
        <f>+CONCEPTO!R275</f>
        <v>0</v>
      </c>
      <c r="P52" s="104">
        <f>+CONCEPTO!S275</f>
        <v>0</v>
      </c>
    </row>
    <row r="53" spans="1:16"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pans="1:16" s="18" customFormat="1">
      <c r="A54" s="15">
        <f>+CONCEPTO!B279</f>
        <v>8</v>
      </c>
      <c r="B54" s="15">
        <f>+CONCEPTO!C279</f>
        <v>0</v>
      </c>
      <c r="C54" s="102" t="str">
        <f>+CONCEPTO!F279</f>
        <v>PARTICIPACIONES Y APORTACIONES</v>
      </c>
      <c r="D54" s="106">
        <f>SUM(D55:D57)</f>
        <v>96086963.620000005</v>
      </c>
      <c r="E54" s="106">
        <f t="shared" ref="E54:P54" si="7">SUM(E55:E57)</f>
        <v>8382972.7299999986</v>
      </c>
      <c r="F54" s="106">
        <f t="shared" si="7"/>
        <v>8382972.7299999986</v>
      </c>
      <c r="G54" s="106">
        <f t="shared" si="7"/>
        <v>8382972.7299999986</v>
      </c>
      <c r="H54" s="106">
        <f t="shared" si="7"/>
        <v>8382972.7299999986</v>
      </c>
      <c r="I54" s="106">
        <f t="shared" si="7"/>
        <v>8382972.7299999986</v>
      </c>
      <c r="J54" s="106">
        <f t="shared" si="7"/>
        <v>8382972.7299999986</v>
      </c>
      <c r="K54" s="106">
        <f t="shared" si="7"/>
        <v>8382972.7299999986</v>
      </c>
      <c r="L54" s="106">
        <f t="shared" si="7"/>
        <v>8382972.7299999986</v>
      </c>
      <c r="M54" s="106">
        <f t="shared" si="7"/>
        <v>8382972.7299999986</v>
      </c>
      <c r="N54" s="106">
        <f t="shared" si="7"/>
        <v>8382972.7299999986</v>
      </c>
      <c r="O54" s="106">
        <f t="shared" si="7"/>
        <v>6128618.5299999993</v>
      </c>
      <c r="P54" s="106">
        <f t="shared" si="7"/>
        <v>6128617.79</v>
      </c>
    </row>
    <row r="55" spans="1:16">
      <c r="A55" s="95">
        <f>+CONCEPTO!B281</f>
        <v>8</v>
      </c>
      <c r="B55" s="95">
        <f>+CONCEPTO!C281</f>
        <v>1</v>
      </c>
      <c r="C55" s="103" t="str">
        <f>+CONCEPTO!F281</f>
        <v>PARTICIPACIONES</v>
      </c>
      <c r="D55" s="104">
        <f>+CONCEPTO!G281</f>
        <v>46669324.919999994</v>
      </c>
      <c r="E55" s="104">
        <f>+CONCEPTO!H281</f>
        <v>3889110.4599999995</v>
      </c>
      <c r="F55" s="104">
        <f>+CONCEPTO!I281</f>
        <v>3889110.4599999995</v>
      </c>
      <c r="G55" s="104">
        <f>+CONCEPTO!J281</f>
        <v>3889110.4599999995</v>
      </c>
      <c r="H55" s="104">
        <f>+CONCEPTO!K281</f>
        <v>3889110.4599999995</v>
      </c>
      <c r="I55" s="104">
        <f>+CONCEPTO!L281</f>
        <v>3889110.4599999995</v>
      </c>
      <c r="J55" s="104">
        <f>+CONCEPTO!M281</f>
        <v>3889110.4599999995</v>
      </c>
      <c r="K55" s="104">
        <f>+CONCEPTO!N281</f>
        <v>3889110.4599999995</v>
      </c>
      <c r="L55" s="104">
        <f>+CONCEPTO!O281</f>
        <v>3889110.4599999995</v>
      </c>
      <c r="M55" s="104">
        <f>+CONCEPTO!P281</f>
        <v>3889110.4599999995</v>
      </c>
      <c r="N55" s="104">
        <f>+CONCEPTO!Q281</f>
        <v>3889110.4599999995</v>
      </c>
      <c r="O55" s="104">
        <f>+CONCEPTO!R281</f>
        <v>3889110.4599999995</v>
      </c>
      <c r="P55" s="104">
        <f>+CONCEPTO!S281</f>
        <v>3889109.8600000003</v>
      </c>
    </row>
    <row r="56" spans="1:16">
      <c r="A56" s="95">
        <f>+CONCEPTO!B296</f>
        <v>8</v>
      </c>
      <c r="B56" s="95">
        <f>+CONCEPTO!C296</f>
        <v>2</v>
      </c>
      <c r="C56" s="103" t="str">
        <f>+CONCEPTO!F296</f>
        <v>APORTACIONES</v>
      </c>
      <c r="D56" s="104">
        <f>+CONCEPTO!G296</f>
        <v>48387638.700000003</v>
      </c>
      <c r="E56" s="104">
        <f>+CONCEPTO!H296</f>
        <v>4408028.93</v>
      </c>
      <c r="F56" s="104">
        <f>+CONCEPTO!I296</f>
        <v>4408028.93</v>
      </c>
      <c r="G56" s="104">
        <f>+CONCEPTO!J296</f>
        <v>4408028.93</v>
      </c>
      <c r="H56" s="104">
        <f>+CONCEPTO!K296</f>
        <v>4408028.93</v>
      </c>
      <c r="I56" s="104">
        <f>+CONCEPTO!L296</f>
        <v>4408028.93</v>
      </c>
      <c r="J56" s="104">
        <f>+CONCEPTO!M296</f>
        <v>4408028.93</v>
      </c>
      <c r="K56" s="104">
        <f>+CONCEPTO!N296</f>
        <v>4408028.93</v>
      </c>
      <c r="L56" s="104">
        <f>+CONCEPTO!O296</f>
        <v>4408028.93</v>
      </c>
      <c r="M56" s="104">
        <f>+CONCEPTO!P296</f>
        <v>4408028.93</v>
      </c>
      <c r="N56" s="104">
        <f>+CONCEPTO!Q296</f>
        <v>4408028.93</v>
      </c>
      <c r="O56" s="104">
        <f>+CONCEPTO!R296</f>
        <v>2153674.73</v>
      </c>
      <c r="P56" s="104">
        <f>+CONCEPTO!S296</f>
        <v>2153674.67</v>
      </c>
    </row>
    <row r="57" spans="1:16">
      <c r="A57" s="95">
        <f>+CONCEPTO!B312</f>
        <v>8</v>
      </c>
      <c r="B57" s="95">
        <f>+CONCEPTO!C312</f>
        <v>3</v>
      </c>
      <c r="C57" s="103" t="str">
        <f>+CONCEPTO!F312</f>
        <v>CONVENIOS</v>
      </c>
      <c r="D57" s="104">
        <f>+CONCEPTO!G312</f>
        <v>1029999.9999999998</v>
      </c>
      <c r="E57" s="104">
        <f>+CONCEPTO!H312</f>
        <v>85833.34</v>
      </c>
      <c r="F57" s="104">
        <f>+CONCEPTO!I312</f>
        <v>85833.34</v>
      </c>
      <c r="G57" s="104">
        <f>+CONCEPTO!J312</f>
        <v>85833.34</v>
      </c>
      <c r="H57" s="104">
        <f>+CONCEPTO!K312</f>
        <v>85833.34</v>
      </c>
      <c r="I57" s="104">
        <f>+CONCEPTO!L312</f>
        <v>85833.34</v>
      </c>
      <c r="J57" s="104">
        <f>+CONCEPTO!M312</f>
        <v>85833.34</v>
      </c>
      <c r="K57" s="104">
        <f>+CONCEPTO!N312</f>
        <v>85833.34</v>
      </c>
      <c r="L57" s="104">
        <f>+CONCEPTO!O312</f>
        <v>85833.34</v>
      </c>
      <c r="M57" s="104">
        <f>+CONCEPTO!P312</f>
        <v>85833.34</v>
      </c>
      <c r="N57" s="104">
        <f>+CONCEPTO!Q312</f>
        <v>85833.34</v>
      </c>
      <c r="O57" s="104">
        <f>+CONCEPTO!R312</f>
        <v>85833.34</v>
      </c>
      <c r="P57" s="104">
        <f>+CONCEPTO!S312</f>
        <v>85833.26</v>
      </c>
    </row>
    <row r="58" spans="1:16"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</row>
    <row r="59" spans="1:16" s="18" customFormat="1" ht="22.5">
      <c r="A59" s="15">
        <f>+CONCEPTO!B322</f>
        <v>9</v>
      </c>
      <c r="B59" s="15">
        <f>+CONCEPTO!C322</f>
        <v>0</v>
      </c>
      <c r="C59" s="102" t="str">
        <f>+CONCEPTO!F322</f>
        <v>TRANSFERENCIAS, ASIGNACIONES, SUBSIDIOS Y OTRAS AYUDAS</v>
      </c>
      <c r="D59" s="106">
        <f>SUM(D60:D65)</f>
        <v>0</v>
      </c>
      <c r="E59" s="106">
        <f t="shared" ref="E59:P59" si="8">SUM(E60:E65)</f>
        <v>0</v>
      </c>
      <c r="F59" s="106">
        <f t="shared" si="8"/>
        <v>0</v>
      </c>
      <c r="G59" s="106">
        <f t="shared" si="8"/>
        <v>0</v>
      </c>
      <c r="H59" s="106">
        <f t="shared" si="8"/>
        <v>0</v>
      </c>
      <c r="I59" s="106">
        <f t="shared" si="8"/>
        <v>0</v>
      </c>
      <c r="J59" s="106">
        <f t="shared" si="8"/>
        <v>0</v>
      </c>
      <c r="K59" s="106">
        <f t="shared" si="8"/>
        <v>0</v>
      </c>
      <c r="L59" s="106">
        <f t="shared" si="8"/>
        <v>0</v>
      </c>
      <c r="M59" s="106">
        <f t="shared" si="8"/>
        <v>0</v>
      </c>
      <c r="N59" s="106">
        <f t="shared" si="8"/>
        <v>0</v>
      </c>
      <c r="O59" s="106">
        <f t="shared" si="8"/>
        <v>0</v>
      </c>
      <c r="P59" s="106">
        <f t="shared" si="8"/>
        <v>0</v>
      </c>
    </row>
    <row r="60" spans="1:16" ht="22.5">
      <c r="A60" s="95">
        <f>+CONCEPTO!B324</f>
        <v>9</v>
      </c>
      <c r="B60" s="95">
        <f>+CONCEPTO!C324</f>
        <v>1</v>
      </c>
      <c r="C60" s="103" t="str">
        <f>+CONCEPTO!F324</f>
        <v>TRANSFERENCIAS INTERNAS Y ASIGNACIONES AL SECTOR PÚBLICO</v>
      </c>
      <c r="D60" s="104">
        <f>+CONCEPTO!G324</f>
        <v>0</v>
      </c>
      <c r="E60" s="104">
        <f>+CONCEPTO!H324</f>
        <v>0</v>
      </c>
      <c r="F60" s="104">
        <f>+CONCEPTO!I324</f>
        <v>0</v>
      </c>
      <c r="G60" s="104">
        <f>+CONCEPTO!J324</f>
        <v>0</v>
      </c>
      <c r="H60" s="104">
        <f>+CONCEPTO!K324</f>
        <v>0</v>
      </c>
      <c r="I60" s="104">
        <f>+CONCEPTO!L324</f>
        <v>0</v>
      </c>
      <c r="J60" s="104">
        <f>+CONCEPTO!M324</f>
        <v>0</v>
      </c>
      <c r="K60" s="104">
        <f>+CONCEPTO!N324</f>
        <v>0</v>
      </c>
      <c r="L60" s="104">
        <f>+CONCEPTO!O324</f>
        <v>0</v>
      </c>
      <c r="M60" s="104">
        <f>+CONCEPTO!P324</f>
        <v>0</v>
      </c>
      <c r="N60" s="104">
        <f>+CONCEPTO!Q324</f>
        <v>0</v>
      </c>
      <c r="O60" s="104">
        <f>+CONCEPTO!R324</f>
        <v>0</v>
      </c>
      <c r="P60" s="104">
        <f>+CONCEPTO!S324</f>
        <v>0</v>
      </c>
    </row>
    <row r="61" spans="1:16" ht="22.5">
      <c r="A61" s="95">
        <f>+CONCEPTO!B328</f>
        <v>9</v>
      </c>
      <c r="B61" s="95">
        <f>+CONCEPTO!C328</f>
        <v>2</v>
      </c>
      <c r="C61" s="103" t="str">
        <f>+CONCEPTO!F328</f>
        <v>TRANSFERENCIAS AL RESTO DEL SECTOR PÚBLICO</v>
      </c>
      <c r="D61" s="104">
        <f>+CONCEPTO!G328</f>
        <v>0</v>
      </c>
      <c r="E61" s="104">
        <f>+CONCEPTO!H328</f>
        <v>0</v>
      </c>
      <c r="F61" s="104">
        <f>+CONCEPTO!I328</f>
        <v>0</v>
      </c>
      <c r="G61" s="104">
        <f>+CONCEPTO!J328</f>
        <v>0</v>
      </c>
      <c r="H61" s="104">
        <f>+CONCEPTO!K328</f>
        <v>0</v>
      </c>
      <c r="I61" s="104">
        <f>+CONCEPTO!L328</f>
        <v>0</v>
      </c>
      <c r="J61" s="104">
        <f>+CONCEPTO!M328</f>
        <v>0</v>
      </c>
      <c r="K61" s="104">
        <f>+CONCEPTO!N328</f>
        <v>0</v>
      </c>
      <c r="L61" s="104">
        <f>+CONCEPTO!O328</f>
        <v>0</v>
      </c>
      <c r="M61" s="104">
        <f>+CONCEPTO!P328</f>
        <v>0</v>
      </c>
      <c r="N61" s="104">
        <f>+CONCEPTO!Q328</f>
        <v>0</v>
      </c>
      <c r="O61" s="104">
        <f>+CONCEPTO!R328</f>
        <v>0</v>
      </c>
      <c r="P61" s="104">
        <f>+CONCEPTO!S328</f>
        <v>0</v>
      </c>
    </row>
    <row r="62" spans="1:16">
      <c r="A62" s="95">
        <f>+CONCEPTO!B332</f>
        <v>9</v>
      </c>
      <c r="B62" s="95">
        <f>+CONCEPTO!C332</f>
        <v>3</v>
      </c>
      <c r="C62" s="103" t="str">
        <f>+CONCEPTO!F332</f>
        <v>SUBSIDIOS Y SUBVENCIONES</v>
      </c>
      <c r="D62" s="104">
        <f>+CONCEPTO!G332</f>
        <v>0</v>
      </c>
      <c r="E62" s="104">
        <f>+CONCEPTO!H332</f>
        <v>0</v>
      </c>
      <c r="F62" s="104">
        <f>+CONCEPTO!I332</f>
        <v>0</v>
      </c>
      <c r="G62" s="104">
        <f>+CONCEPTO!J332</f>
        <v>0</v>
      </c>
      <c r="H62" s="104">
        <f>+CONCEPTO!K332</f>
        <v>0</v>
      </c>
      <c r="I62" s="104">
        <f>+CONCEPTO!L332</f>
        <v>0</v>
      </c>
      <c r="J62" s="104">
        <f>+CONCEPTO!M332</f>
        <v>0</v>
      </c>
      <c r="K62" s="104">
        <f>+CONCEPTO!N332</f>
        <v>0</v>
      </c>
      <c r="L62" s="104">
        <f>+CONCEPTO!O332</f>
        <v>0</v>
      </c>
      <c r="M62" s="104">
        <f>+CONCEPTO!P332</f>
        <v>0</v>
      </c>
      <c r="N62" s="104">
        <f>+CONCEPTO!Q332</f>
        <v>0</v>
      </c>
      <c r="O62" s="104">
        <f>+CONCEPTO!R332</f>
        <v>0</v>
      </c>
      <c r="P62" s="104">
        <f>+CONCEPTO!S332</f>
        <v>0</v>
      </c>
    </row>
    <row r="63" spans="1:16">
      <c r="A63" s="95">
        <f>+CONCEPTO!B336</f>
        <v>9</v>
      </c>
      <c r="B63" s="95">
        <f>+CONCEPTO!C336</f>
        <v>4</v>
      </c>
      <c r="C63" s="103" t="str">
        <f>+CONCEPTO!F336</f>
        <v xml:space="preserve">AYUDAS SOCIALES  </v>
      </c>
      <c r="D63" s="104">
        <f>+CONCEPTO!G336</f>
        <v>0</v>
      </c>
      <c r="E63" s="104">
        <f>+CONCEPTO!H336</f>
        <v>0</v>
      </c>
      <c r="F63" s="104">
        <f>+CONCEPTO!I336</f>
        <v>0</v>
      </c>
      <c r="G63" s="104">
        <f>+CONCEPTO!J336</f>
        <v>0</v>
      </c>
      <c r="H63" s="104">
        <f>+CONCEPTO!K336</f>
        <v>0</v>
      </c>
      <c r="I63" s="104">
        <f>+CONCEPTO!L336</f>
        <v>0</v>
      </c>
      <c r="J63" s="104">
        <f>+CONCEPTO!M336</f>
        <v>0</v>
      </c>
      <c r="K63" s="104">
        <f>+CONCEPTO!N336</f>
        <v>0</v>
      </c>
      <c r="L63" s="104">
        <f>+CONCEPTO!O336</f>
        <v>0</v>
      </c>
      <c r="M63" s="104">
        <f>+CONCEPTO!P336</f>
        <v>0</v>
      </c>
      <c r="N63" s="104">
        <f>+CONCEPTO!Q336</f>
        <v>0</v>
      </c>
      <c r="O63" s="104">
        <f>+CONCEPTO!R336</f>
        <v>0</v>
      </c>
      <c r="P63" s="104">
        <f>+CONCEPTO!S336</f>
        <v>0</v>
      </c>
    </row>
    <row r="64" spans="1:16">
      <c r="A64" s="95">
        <f>+CONCEPTO!B340</f>
        <v>9</v>
      </c>
      <c r="B64" s="95">
        <f>+CONCEPTO!C340</f>
        <v>5</v>
      </c>
      <c r="C64" s="103" t="str">
        <f>+CONCEPTO!F340</f>
        <v xml:space="preserve">PENSIONES Y JUBILACIONES  </v>
      </c>
      <c r="D64" s="104">
        <f>+CONCEPTO!G340</f>
        <v>0</v>
      </c>
      <c r="E64" s="104">
        <f>+CONCEPTO!H340</f>
        <v>0</v>
      </c>
      <c r="F64" s="104">
        <f>+CONCEPTO!I340</f>
        <v>0</v>
      </c>
      <c r="G64" s="104">
        <f>+CONCEPTO!J340</f>
        <v>0</v>
      </c>
      <c r="H64" s="104">
        <f>+CONCEPTO!K340</f>
        <v>0</v>
      </c>
      <c r="I64" s="104">
        <f>+CONCEPTO!L340</f>
        <v>0</v>
      </c>
      <c r="J64" s="104">
        <f>+CONCEPTO!M340</f>
        <v>0</v>
      </c>
      <c r="K64" s="104">
        <f>+CONCEPTO!N340</f>
        <v>0</v>
      </c>
      <c r="L64" s="104">
        <f>+CONCEPTO!O340</f>
        <v>0</v>
      </c>
      <c r="M64" s="104">
        <f>+CONCEPTO!P340</f>
        <v>0</v>
      </c>
      <c r="N64" s="104">
        <f>+CONCEPTO!Q340</f>
        <v>0</v>
      </c>
      <c r="O64" s="104">
        <f>+CONCEPTO!R340</f>
        <v>0</v>
      </c>
      <c r="P64" s="104">
        <f>+CONCEPTO!S340</f>
        <v>0</v>
      </c>
    </row>
    <row r="65" spans="1:17" ht="22.5">
      <c r="A65" s="95">
        <f>+CONCEPTO!B344</f>
        <v>9</v>
      </c>
      <c r="B65" s="95">
        <f>+CONCEPTO!C344</f>
        <v>6</v>
      </c>
      <c r="C65" s="103" t="str">
        <f>+CONCEPTO!F344</f>
        <v>TRANSFERENCIAS A FIDEICOMISOS, MANDATOS Y ANÁLOGOS</v>
      </c>
      <c r="D65" s="104">
        <f>+CONCEPTO!G344</f>
        <v>0</v>
      </c>
      <c r="E65" s="104">
        <f>+CONCEPTO!H344</f>
        <v>0</v>
      </c>
      <c r="F65" s="104">
        <f>+CONCEPTO!I344</f>
        <v>0</v>
      </c>
      <c r="G65" s="104">
        <f>+CONCEPTO!J344</f>
        <v>0</v>
      </c>
      <c r="H65" s="104">
        <f>+CONCEPTO!K344</f>
        <v>0</v>
      </c>
      <c r="I65" s="104">
        <f>+CONCEPTO!L344</f>
        <v>0</v>
      </c>
      <c r="J65" s="104">
        <f>+CONCEPTO!M344</f>
        <v>0</v>
      </c>
      <c r="K65" s="104">
        <f>+CONCEPTO!N344</f>
        <v>0</v>
      </c>
      <c r="L65" s="104">
        <f>+CONCEPTO!O344</f>
        <v>0</v>
      </c>
      <c r="M65" s="104">
        <f>+CONCEPTO!P344</f>
        <v>0</v>
      </c>
      <c r="N65" s="104">
        <f>+CONCEPTO!Q344</f>
        <v>0</v>
      </c>
      <c r="O65" s="104">
        <f>+CONCEPTO!R344</f>
        <v>0</v>
      </c>
      <c r="P65" s="104">
        <f>+CONCEPTO!S344</f>
        <v>0</v>
      </c>
    </row>
    <row r="66" spans="1:17"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17" s="18" customFormat="1">
      <c r="A67" s="15">
        <f>+CONCEPTO!B348</f>
        <v>0</v>
      </c>
      <c r="B67" s="15">
        <f>+CONCEPTO!C348</f>
        <v>0</v>
      </c>
      <c r="C67" s="102" t="str">
        <f>+CONCEPTO!F348</f>
        <v>INGRESOS DERIVADOS DE FINANCIAMIENTOS</v>
      </c>
      <c r="D67" s="106">
        <f>SUM(D68:D70)</f>
        <v>0</v>
      </c>
      <c r="E67" s="106">
        <f t="shared" ref="E67:P67" si="9">SUM(E68:E70)</f>
        <v>0</v>
      </c>
      <c r="F67" s="106">
        <f t="shared" si="9"/>
        <v>0</v>
      </c>
      <c r="G67" s="106">
        <f t="shared" si="9"/>
        <v>0</v>
      </c>
      <c r="H67" s="106">
        <f t="shared" si="9"/>
        <v>0</v>
      </c>
      <c r="I67" s="106">
        <f t="shared" si="9"/>
        <v>0</v>
      </c>
      <c r="J67" s="106">
        <f t="shared" si="9"/>
        <v>0</v>
      </c>
      <c r="K67" s="106">
        <f t="shared" si="9"/>
        <v>0</v>
      </c>
      <c r="L67" s="106">
        <f t="shared" si="9"/>
        <v>0</v>
      </c>
      <c r="M67" s="106">
        <f t="shared" si="9"/>
        <v>0</v>
      </c>
      <c r="N67" s="106">
        <f t="shared" si="9"/>
        <v>0</v>
      </c>
      <c r="O67" s="106">
        <f t="shared" si="9"/>
        <v>0</v>
      </c>
      <c r="P67" s="106">
        <f t="shared" si="9"/>
        <v>0</v>
      </c>
    </row>
    <row r="68" spans="1:17">
      <c r="A68" s="95">
        <f>+CONCEPTO!B350</f>
        <v>0</v>
      </c>
      <c r="B68" s="95">
        <f>+CONCEPTO!C350</f>
        <v>0</v>
      </c>
      <c r="C68" s="103" t="str">
        <f>+CONCEPTO!F350</f>
        <v>INGRESOS DERIVADOS DE FINANCIAMIENTOS</v>
      </c>
      <c r="D68" s="104">
        <f>+CONCEPTO!G350</f>
        <v>0</v>
      </c>
      <c r="E68" s="104">
        <f>+CONCEPTO!H350</f>
        <v>0</v>
      </c>
      <c r="F68" s="104">
        <f>+CONCEPTO!I350</f>
        <v>0</v>
      </c>
      <c r="G68" s="104">
        <f>+CONCEPTO!J350</f>
        <v>0</v>
      </c>
      <c r="H68" s="104">
        <f>+CONCEPTO!K350</f>
        <v>0</v>
      </c>
      <c r="I68" s="104">
        <f>+CONCEPTO!L350</f>
        <v>0</v>
      </c>
      <c r="J68" s="104">
        <f>+CONCEPTO!M350</f>
        <v>0</v>
      </c>
      <c r="K68" s="104">
        <f>+CONCEPTO!N350</f>
        <v>0</v>
      </c>
      <c r="L68" s="104">
        <f>+CONCEPTO!O350</f>
        <v>0</v>
      </c>
      <c r="M68" s="104">
        <f>+CONCEPTO!P350</f>
        <v>0</v>
      </c>
      <c r="N68" s="104">
        <f>+CONCEPTO!Q350</f>
        <v>0</v>
      </c>
      <c r="O68" s="104">
        <f>+CONCEPTO!R350</f>
        <v>0</v>
      </c>
      <c r="P68" s="104">
        <f>+CONCEPTO!S350</f>
        <v>0</v>
      </c>
    </row>
    <row r="69" spans="1:17">
      <c r="A69" s="95">
        <f>+CONCEPTO!B353</f>
        <v>1</v>
      </c>
      <c r="B69" s="95">
        <f>+CONCEPTO!C353</f>
        <v>1</v>
      </c>
      <c r="C69" s="103" t="str">
        <f>+CONCEPTO!F353</f>
        <v>ENDEUDAMIENTO INTERNO</v>
      </c>
      <c r="D69" s="104">
        <f>+CONCEPTO!G353</f>
        <v>0</v>
      </c>
      <c r="E69" s="104">
        <f>+CONCEPTO!H353</f>
        <v>0</v>
      </c>
      <c r="F69" s="104">
        <f>+CONCEPTO!I353</f>
        <v>0</v>
      </c>
      <c r="G69" s="104">
        <f>+CONCEPTO!J353</f>
        <v>0</v>
      </c>
      <c r="H69" s="104">
        <f>+CONCEPTO!K353</f>
        <v>0</v>
      </c>
      <c r="I69" s="104">
        <f>+CONCEPTO!L353</f>
        <v>0</v>
      </c>
      <c r="J69" s="104">
        <f>+CONCEPTO!M353</f>
        <v>0</v>
      </c>
      <c r="K69" s="104">
        <f>+CONCEPTO!N353</f>
        <v>0</v>
      </c>
      <c r="L69" s="104">
        <f>+CONCEPTO!O353</f>
        <v>0</v>
      </c>
      <c r="M69" s="104">
        <f>+CONCEPTO!P353</f>
        <v>0</v>
      </c>
      <c r="N69" s="104">
        <f>+CONCEPTO!Q353</f>
        <v>0</v>
      </c>
      <c r="O69" s="104">
        <f>+CONCEPTO!R353</f>
        <v>0</v>
      </c>
      <c r="P69" s="104">
        <f>+CONCEPTO!S353</f>
        <v>0</v>
      </c>
    </row>
    <row r="70" spans="1:17">
      <c r="A70" s="95">
        <f>+CONCEPTO!B357</f>
        <v>2</v>
      </c>
      <c r="B70" s="95">
        <f>+CONCEPTO!C357</f>
        <v>2</v>
      </c>
      <c r="C70" s="103" t="str">
        <f>+CONCEPTO!F357</f>
        <v>ENDEUDAMIENTO EXTERNO</v>
      </c>
      <c r="D70" s="104">
        <f>+CONCEPTO!G357</f>
        <v>0</v>
      </c>
      <c r="E70" s="104">
        <f>+CONCEPTO!H357</f>
        <v>0</v>
      </c>
      <c r="F70" s="104">
        <f>+CONCEPTO!I357</f>
        <v>0</v>
      </c>
      <c r="G70" s="104">
        <f>+CONCEPTO!J357</f>
        <v>0</v>
      </c>
      <c r="H70" s="104">
        <f>+CONCEPTO!K357</f>
        <v>0</v>
      </c>
      <c r="I70" s="104">
        <f>+CONCEPTO!L357</f>
        <v>0</v>
      </c>
      <c r="J70" s="104">
        <f>+CONCEPTO!M357</f>
        <v>0</v>
      </c>
      <c r="K70" s="104">
        <f>+CONCEPTO!N357</f>
        <v>0</v>
      </c>
      <c r="L70" s="104">
        <f>+CONCEPTO!O357</f>
        <v>0</v>
      </c>
      <c r="M70" s="104">
        <f>+CONCEPTO!P357</f>
        <v>0</v>
      </c>
      <c r="N70" s="104">
        <f>+CONCEPTO!Q357</f>
        <v>0</v>
      </c>
      <c r="O70" s="104">
        <f>+CONCEPTO!R357</f>
        <v>0</v>
      </c>
      <c r="P70" s="104">
        <f>+CONCEPTO!S357</f>
        <v>0</v>
      </c>
    </row>
    <row r="72" spans="1:17">
      <c r="A72" s="152" t="s">
        <v>186</v>
      </c>
      <c r="B72" s="152"/>
      <c r="C72" s="152"/>
      <c r="D72" s="98">
        <f t="shared" ref="D72:P72" si="10">+D8+D19+D26+D30+D38+D44+D49+D54+D59+D67</f>
        <v>103383317.35000001</v>
      </c>
      <c r="E72" s="98">
        <f t="shared" si="10"/>
        <v>8991002.3599999994</v>
      </c>
      <c r="F72" s="98">
        <f t="shared" si="10"/>
        <v>8991002.3599999994</v>
      </c>
      <c r="G72" s="98">
        <f t="shared" si="10"/>
        <v>8991002.3599999994</v>
      </c>
      <c r="H72" s="98">
        <f t="shared" si="10"/>
        <v>8991002.3599999994</v>
      </c>
      <c r="I72" s="98">
        <f t="shared" si="10"/>
        <v>8991002.3599999994</v>
      </c>
      <c r="J72" s="98">
        <f t="shared" si="10"/>
        <v>8991002.3599999994</v>
      </c>
      <c r="K72" s="98">
        <f t="shared" si="10"/>
        <v>8991002.3599999994</v>
      </c>
      <c r="L72" s="98">
        <f t="shared" si="10"/>
        <v>8991002.3599999994</v>
      </c>
      <c r="M72" s="98">
        <f t="shared" si="10"/>
        <v>8991002.3599999994</v>
      </c>
      <c r="N72" s="98">
        <f t="shared" si="10"/>
        <v>8991002.3599999994</v>
      </c>
      <c r="O72" s="98">
        <f t="shared" si="10"/>
        <v>6736648.1599999992</v>
      </c>
      <c r="P72" s="98">
        <f t="shared" si="10"/>
        <v>6736645.5899999999</v>
      </c>
      <c r="Q72" s="27">
        <f>SUM(E72:P72)</f>
        <v>103383317.34999999</v>
      </c>
    </row>
  </sheetData>
  <mergeCells count="1">
    <mergeCell ref="A72:C72"/>
  </mergeCells>
  <printOptions horizontalCentered="1"/>
  <pageMargins left="0.39370078740157483" right="0.19685039370078741" top="0.59055118110236227" bottom="0.39370078740157483" header="0.19685039370078741" footer="0.19685039370078741"/>
  <pageSetup paperSize="5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23"/>
  <sheetViews>
    <sheetView topLeftCell="A13" workbookViewId="0">
      <selection activeCell="C9" sqref="C9"/>
    </sheetView>
  </sheetViews>
  <sheetFormatPr baseColWidth="10" defaultRowHeight="12.75"/>
  <cols>
    <col min="1" max="1" width="7.42578125" style="61" bestFit="1" customWidth="1"/>
    <col min="2" max="2" width="45.140625" style="61" customWidth="1"/>
    <col min="3" max="3" width="18.7109375" style="61" customWidth="1"/>
    <col min="4" max="4" width="22.5703125" style="61" customWidth="1"/>
    <col min="5" max="5" width="17.7109375" style="61" customWidth="1"/>
    <col min="6" max="6" width="20.7109375" style="61" customWidth="1"/>
    <col min="7" max="16384" width="11.42578125" style="61"/>
  </cols>
  <sheetData>
    <row r="1" spans="1:6">
      <c r="A1" s="80"/>
      <c r="B1" s="70"/>
      <c r="C1" s="70"/>
      <c r="D1" s="70"/>
      <c r="E1" s="70"/>
      <c r="F1" s="71"/>
    </row>
    <row r="2" spans="1:6">
      <c r="A2" s="81"/>
      <c r="F2" s="72"/>
    </row>
    <row r="3" spans="1:6">
      <c r="A3" s="81"/>
      <c r="F3" s="72"/>
    </row>
    <row r="4" spans="1:6">
      <c r="A4" s="82"/>
      <c r="B4" s="73"/>
      <c r="C4" s="73"/>
      <c r="D4" s="73"/>
      <c r="E4" s="73"/>
      <c r="F4" s="74"/>
    </row>
    <row r="6" spans="1:6" ht="12.75" customHeight="1">
      <c r="A6" s="160" t="s">
        <v>200</v>
      </c>
      <c r="B6" s="160" t="s">
        <v>128</v>
      </c>
      <c r="C6" s="154" t="s">
        <v>241</v>
      </c>
      <c r="D6" s="154" t="s">
        <v>242</v>
      </c>
      <c r="E6" s="156" t="s">
        <v>243</v>
      </c>
      <c r="F6" s="158" t="s">
        <v>240</v>
      </c>
    </row>
    <row r="7" spans="1:6">
      <c r="A7" s="161"/>
      <c r="B7" s="161"/>
      <c r="C7" s="155"/>
      <c r="D7" s="155"/>
      <c r="E7" s="157"/>
      <c r="F7" s="159"/>
    </row>
    <row r="8" spans="1:6">
      <c r="A8" s="62"/>
      <c r="B8" s="62"/>
      <c r="C8" s="62"/>
      <c r="D8" s="62"/>
      <c r="E8" s="63"/>
      <c r="F8" s="63"/>
    </row>
    <row r="9" spans="1:6" ht="28.5" customHeight="1">
      <c r="A9" s="64">
        <f>+CONCEPTO!B10</f>
        <v>1</v>
      </c>
      <c r="B9" s="65" t="str">
        <f>+CONCEPTO!F10</f>
        <v xml:space="preserve">IMPUESTOS  </v>
      </c>
      <c r="C9" s="66">
        <v>2141391.0499999998</v>
      </c>
      <c r="D9" s="66">
        <v>2248405.89</v>
      </c>
      <c r="E9" s="66">
        <v>2248405.89</v>
      </c>
      <c r="F9" s="89">
        <f>+RUBRO!C9</f>
        <v>2149816.9800000004</v>
      </c>
    </row>
    <row r="10" spans="1:6" ht="28.5" customHeight="1">
      <c r="A10" s="64">
        <f>+CONCEPTO!B58</f>
        <v>2</v>
      </c>
      <c r="B10" s="65" t="str">
        <f>+CONCEPTO!F58</f>
        <v>CUOTAS Y APORTACIONES DE SEGURIDAD SOCIAL</v>
      </c>
      <c r="C10" s="66">
        <v>0</v>
      </c>
      <c r="D10" s="66">
        <v>0</v>
      </c>
      <c r="E10" s="66">
        <v>0</v>
      </c>
      <c r="F10" s="89">
        <f>+RUBRO!C10</f>
        <v>0</v>
      </c>
    </row>
    <row r="11" spans="1:6" ht="28.5" customHeight="1">
      <c r="A11" s="64">
        <f>+CONCEPTO!B84</f>
        <v>3</v>
      </c>
      <c r="B11" s="65" t="str">
        <f>+CONCEPTO!F84</f>
        <v>CONTRIBUCIONES DE MEJORAS</v>
      </c>
      <c r="C11" s="66">
        <v>0</v>
      </c>
      <c r="D11" s="66">
        <v>0</v>
      </c>
      <c r="E11" s="66">
        <v>0</v>
      </c>
      <c r="F11" s="89">
        <f>+RUBRO!C11</f>
        <v>1825617.5400000003</v>
      </c>
    </row>
    <row r="12" spans="1:6" ht="28.5" customHeight="1">
      <c r="A12" s="64">
        <f>+CONCEPTO!B94</f>
        <v>4</v>
      </c>
      <c r="B12" s="65" t="str">
        <f>+CONCEPTO!F94</f>
        <v>DERECHOS</v>
      </c>
      <c r="C12" s="66">
        <v>6909470.1099999994</v>
      </c>
      <c r="D12" s="66">
        <v>6630634.1200000001</v>
      </c>
      <c r="E12" s="66">
        <v>6630634.1200000001</v>
      </c>
      <c r="F12" s="89">
        <f>+RUBRO!C12</f>
        <v>2916701.7899999996</v>
      </c>
    </row>
    <row r="13" spans="1:6" ht="28.5" customHeight="1">
      <c r="A13" s="64">
        <f>+CONCEPTO!B196</f>
        <v>5</v>
      </c>
      <c r="B13" s="65" t="str">
        <f>+CONCEPTO!F196</f>
        <v xml:space="preserve">PRODUCTOS  </v>
      </c>
      <c r="C13" s="66">
        <v>558936.59999999986</v>
      </c>
      <c r="D13" s="66">
        <v>662383.14</v>
      </c>
      <c r="E13" s="66">
        <v>662383.14</v>
      </c>
      <c r="F13" s="89">
        <f>+RUBRO!C13</f>
        <v>301217.41999999993</v>
      </c>
    </row>
    <row r="14" spans="1:6" ht="28.5" customHeight="1">
      <c r="A14" s="64">
        <f>+CONCEPTO!B233</f>
        <v>6</v>
      </c>
      <c r="B14" s="65" t="str">
        <f>+CONCEPTO!F233</f>
        <v>APROVECHAMIENTOS</v>
      </c>
      <c r="C14" s="66">
        <v>0</v>
      </c>
      <c r="D14" s="66">
        <v>126058.79</v>
      </c>
      <c r="E14" s="66">
        <v>126058.79</v>
      </c>
      <c r="F14" s="89">
        <f>+RUBRO!C14</f>
        <v>102999.99999999997</v>
      </c>
    </row>
    <row r="15" spans="1:6" ht="28.5" customHeight="1">
      <c r="A15" s="64">
        <f>+CONCEPTO!B265</f>
        <v>7</v>
      </c>
      <c r="B15" s="65" t="str">
        <f>+CONCEPTO!F265</f>
        <v>INGRESOS POR VENTAS DE BIENES Y SERVICIOS</v>
      </c>
      <c r="C15" s="66">
        <v>0</v>
      </c>
      <c r="D15" s="66">
        <v>0</v>
      </c>
      <c r="E15" s="66">
        <v>0</v>
      </c>
      <c r="F15" s="89">
        <f>+RUBRO!C15</f>
        <v>0</v>
      </c>
    </row>
    <row r="16" spans="1:6" ht="28.5" customHeight="1">
      <c r="A16" s="64">
        <f>+CONCEPTO!B281</f>
        <v>8</v>
      </c>
      <c r="B16" s="65" t="str">
        <f>+CONCEPTO!F281</f>
        <v>PARTICIPACIONES</v>
      </c>
      <c r="C16" s="66">
        <v>25054527.349999998</v>
      </c>
      <c r="D16" s="66">
        <v>32396187.210000001</v>
      </c>
      <c r="E16" s="66">
        <v>32396187.210000001</v>
      </c>
      <c r="F16" s="89">
        <f>+TIPO!D55</f>
        <v>46669324.919999994</v>
      </c>
    </row>
    <row r="17" spans="1:6" ht="28.5" customHeight="1">
      <c r="A17" s="64">
        <f>+CONCEPTO!B296</f>
        <v>8</v>
      </c>
      <c r="B17" s="65" t="str">
        <f>+CONCEPTO!F296</f>
        <v>APORTACIONES</v>
      </c>
      <c r="C17" s="66">
        <v>16347033.399999999</v>
      </c>
      <c r="D17" s="66">
        <v>16347033.42</v>
      </c>
      <c r="E17" s="66">
        <v>16347033.42</v>
      </c>
      <c r="F17" s="89">
        <f>+TIPO!D56</f>
        <v>48387638.700000003</v>
      </c>
    </row>
    <row r="18" spans="1:6" ht="28.5" customHeight="1">
      <c r="A18" s="64">
        <f>+CONCEPTO!B312</f>
        <v>8</v>
      </c>
      <c r="B18" s="65" t="str">
        <f>+CONCEPTO!F312</f>
        <v>CONVENIOS</v>
      </c>
      <c r="C18" s="66">
        <v>22351496.350000001</v>
      </c>
      <c r="D18" s="66">
        <v>13230167</v>
      </c>
      <c r="E18" s="66">
        <v>13230167</v>
      </c>
      <c r="F18" s="89">
        <f>+TIPO!D57</f>
        <v>1029999.9999999998</v>
      </c>
    </row>
    <row r="19" spans="1:6" ht="28.5" customHeight="1">
      <c r="A19" s="64">
        <f>+CONCEPTO!B322</f>
        <v>9</v>
      </c>
      <c r="B19" s="65" t="str">
        <f>+CONCEPTO!F322</f>
        <v>TRANSFERENCIAS, ASIGNACIONES, SUBSIDIOS Y OTRAS AYUDAS</v>
      </c>
      <c r="C19" s="66"/>
      <c r="D19" s="66"/>
      <c r="E19" s="66"/>
      <c r="F19" s="89"/>
    </row>
    <row r="20" spans="1:6" ht="28.5" customHeight="1">
      <c r="A20" s="64">
        <f>+CONCEPTO!B347</f>
        <v>0</v>
      </c>
      <c r="B20" s="65" t="str">
        <f>+CONCEPTO!F348</f>
        <v>INGRESOS DERIVADOS DE FINANCIAMIENTOS</v>
      </c>
      <c r="C20" s="66"/>
      <c r="D20" s="66"/>
      <c r="E20" s="66"/>
      <c r="F20" s="89"/>
    </row>
    <row r="21" spans="1:6" ht="28.5" customHeight="1">
      <c r="A21" s="64">
        <f>+CONCEPTO!B348</f>
        <v>0</v>
      </c>
      <c r="B21" s="65" t="s">
        <v>211</v>
      </c>
      <c r="C21" s="66">
        <v>0</v>
      </c>
      <c r="D21" s="66">
        <v>0</v>
      </c>
      <c r="E21" s="66">
        <v>0</v>
      </c>
      <c r="F21" s="89">
        <f>+RUBRO!C18</f>
        <v>0</v>
      </c>
    </row>
    <row r="22" spans="1:6">
      <c r="A22" s="67"/>
      <c r="B22" s="68"/>
      <c r="C22" s="69"/>
      <c r="D22" s="69"/>
      <c r="E22" s="90"/>
      <c r="F22" s="90"/>
    </row>
    <row r="23" spans="1:6" ht="18" customHeight="1">
      <c r="A23" s="153" t="s">
        <v>204</v>
      </c>
      <c r="B23" s="153"/>
      <c r="C23" s="91">
        <f>SUM(C9:C22)</f>
        <v>73362854.859999999</v>
      </c>
      <c r="D23" s="91">
        <f>SUM(D9:D22)</f>
        <v>71640869.569999993</v>
      </c>
      <c r="E23" s="91">
        <f t="shared" ref="E23:F23" si="0">SUM(E9:E22)</f>
        <v>71640869.569999993</v>
      </c>
      <c r="F23" s="91">
        <f t="shared" si="0"/>
        <v>103383317.34999999</v>
      </c>
    </row>
  </sheetData>
  <mergeCells count="7">
    <mergeCell ref="A23:B23"/>
    <mergeCell ref="C6:C7"/>
    <mergeCell ref="D6:D7"/>
    <mergeCell ref="E6:E7"/>
    <mergeCell ref="F6:F7"/>
    <mergeCell ref="A6:A7"/>
    <mergeCell ref="B6:B7"/>
  </mergeCells>
  <printOptions horizontalCentered="1"/>
  <pageMargins left="0.59055118110236227" right="0.59055118110236227" top="0.78740157480314965" bottom="0.59055118110236227" header="0.19685039370078741" footer="0.19685039370078741"/>
  <pageSetup scale="80" orientation="landscape" r:id="rId1"/>
  <headerFoot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23"/>
  <sheetViews>
    <sheetView workbookViewId="0">
      <selection activeCell="C9" sqref="C9"/>
    </sheetView>
  </sheetViews>
  <sheetFormatPr baseColWidth="10" defaultRowHeight="12.75"/>
  <cols>
    <col min="1" max="1" width="6.140625" style="61" bestFit="1" customWidth="1"/>
    <col min="2" max="2" width="33" style="61" customWidth="1"/>
    <col min="3" max="3" width="19" style="61" customWidth="1"/>
    <col min="4" max="4" width="18.42578125" style="61" customWidth="1"/>
    <col min="5" max="6" width="7.7109375" style="61" bestFit="1" customWidth="1"/>
    <col min="7" max="7" width="13.28515625" style="61" bestFit="1" customWidth="1"/>
    <col min="8" max="8" width="8.28515625" style="61" customWidth="1"/>
    <col min="9" max="16384" width="11.42578125" style="61"/>
  </cols>
  <sheetData>
    <row r="1" spans="1:8">
      <c r="A1" s="80"/>
      <c r="B1" s="70"/>
      <c r="C1" s="70"/>
      <c r="D1" s="70"/>
      <c r="E1" s="70"/>
      <c r="F1" s="70"/>
      <c r="G1" s="70"/>
      <c r="H1" s="71"/>
    </row>
    <row r="2" spans="1:8">
      <c r="A2" s="81"/>
      <c r="H2" s="72"/>
    </row>
    <row r="3" spans="1:8">
      <c r="A3" s="81"/>
      <c r="H3" s="72"/>
    </row>
    <row r="4" spans="1:8">
      <c r="A4" s="82"/>
      <c r="B4" s="73"/>
      <c r="C4" s="73"/>
      <c r="D4" s="73"/>
      <c r="E4" s="73"/>
      <c r="F4" s="73"/>
      <c r="G4" s="73"/>
      <c r="H4" s="74"/>
    </row>
    <row r="6" spans="1:8" ht="16.5" customHeight="1">
      <c r="A6" s="160" t="s">
        <v>80</v>
      </c>
      <c r="B6" s="160" t="s">
        <v>187</v>
      </c>
      <c r="C6" s="154" t="s">
        <v>241</v>
      </c>
      <c r="D6" s="154" t="s">
        <v>240</v>
      </c>
      <c r="E6" s="162" t="s">
        <v>205</v>
      </c>
      <c r="F6" s="163"/>
      <c r="G6" s="164" t="s">
        <v>201</v>
      </c>
      <c r="H6" s="165"/>
    </row>
    <row r="7" spans="1:8">
      <c r="A7" s="161"/>
      <c r="B7" s="161"/>
      <c r="C7" s="155"/>
      <c r="D7" s="155"/>
      <c r="E7" s="75">
        <v>2022</v>
      </c>
      <c r="F7" s="75">
        <v>2023</v>
      </c>
      <c r="G7" s="76" t="s">
        <v>202</v>
      </c>
      <c r="H7" s="77" t="s">
        <v>203</v>
      </c>
    </row>
    <row r="8" spans="1:8">
      <c r="A8" s="62"/>
      <c r="B8" s="62"/>
      <c r="C8" s="63"/>
      <c r="D8" s="63"/>
      <c r="E8" s="78"/>
      <c r="F8" s="78"/>
      <c r="G8" s="63"/>
      <c r="H8" s="79"/>
    </row>
    <row r="9" spans="1:8" ht="22.5" customHeight="1">
      <c r="A9" s="64">
        <f>+CONCEPTO!B10</f>
        <v>1</v>
      </c>
      <c r="B9" s="65" t="str">
        <f>+CONCEPTO!F10</f>
        <v xml:space="preserve">IMPUESTOS  </v>
      </c>
      <c r="C9" s="83">
        <f>+EXPECTATIVAS!C9</f>
        <v>2141391.0499999998</v>
      </c>
      <c r="D9" s="83">
        <f>+EXPECTATIVAS!F9</f>
        <v>2149816.9800000004</v>
      </c>
      <c r="E9" s="84">
        <f>+C9/C$23</f>
        <v>2.9189036523816651E-2</v>
      </c>
      <c r="F9" s="84">
        <f>+D9/D$23</f>
        <v>2.0794621754319249E-2</v>
      </c>
      <c r="G9" s="83">
        <f>+D9-C9</f>
        <v>8425.9300000006333</v>
      </c>
      <c r="H9" s="84">
        <f>G9/C9</f>
        <v>3.9347927600615652E-3</v>
      </c>
    </row>
    <row r="10" spans="1:8" ht="28.5" customHeight="1">
      <c r="A10" s="64">
        <f>+CONCEPTO!B58</f>
        <v>2</v>
      </c>
      <c r="B10" s="65" t="str">
        <f>+CONCEPTO!F58</f>
        <v>CUOTAS Y APORTACIONES DE SEGURIDAD SOCIAL</v>
      </c>
      <c r="C10" s="83">
        <f>+EXPECTATIVAS!C10</f>
        <v>0</v>
      </c>
      <c r="D10" s="83">
        <f>+EXPECTATIVAS!F10</f>
        <v>0</v>
      </c>
      <c r="E10" s="84">
        <f t="shared" ref="E10:E21" si="0">+C10/C$23</f>
        <v>0</v>
      </c>
      <c r="F10" s="84">
        <f t="shared" ref="F10:F21" si="1">+D10/D$23</f>
        <v>0</v>
      </c>
      <c r="G10" s="83">
        <f t="shared" ref="G10:G21" si="2">+D10-C10</f>
        <v>0</v>
      </c>
      <c r="H10" s="84">
        <v>0</v>
      </c>
    </row>
    <row r="11" spans="1:8" ht="22.5" customHeight="1">
      <c r="A11" s="64">
        <f>+CONCEPTO!B84</f>
        <v>3</v>
      </c>
      <c r="B11" s="65" t="str">
        <f>+CONCEPTO!F84</f>
        <v>CONTRIBUCIONES DE MEJORAS</v>
      </c>
      <c r="C11" s="83">
        <f>+EXPECTATIVAS!C11</f>
        <v>0</v>
      </c>
      <c r="D11" s="83">
        <f>+EXPECTATIVAS!F11</f>
        <v>1825617.5400000003</v>
      </c>
      <c r="E11" s="84">
        <f t="shared" si="0"/>
        <v>0</v>
      </c>
      <c r="F11" s="84">
        <f t="shared" si="1"/>
        <v>1.7658724703323716E-2</v>
      </c>
      <c r="G11" s="83">
        <f t="shared" si="2"/>
        <v>1825617.5400000003</v>
      </c>
      <c r="H11" s="84">
        <v>0</v>
      </c>
    </row>
    <row r="12" spans="1:8" ht="22.5" customHeight="1">
      <c r="A12" s="64">
        <f>+CONCEPTO!B94</f>
        <v>4</v>
      </c>
      <c r="B12" s="65" t="str">
        <f>+CONCEPTO!F94</f>
        <v>DERECHOS</v>
      </c>
      <c r="C12" s="83">
        <f>+EXPECTATIVAS!C12</f>
        <v>6909470.1099999994</v>
      </c>
      <c r="D12" s="83">
        <f>+EXPECTATIVAS!F12</f>
        <v>2916701.7899999996</v>
      </c>
      <c r="E12" s="84">
        <f t="shared" si="0"/>
        <v>9.4182132404545843E-2</v>
      </c>
      <c r="F12" s="84">
        <f t="shared" si="1"/>
        <v>2.8212499509235371E-2</v>
      </c>
      <c r="G12" s="83">
        <f>+D12-C12</f>
        <v>-3992768.32</v>
      </c>
      <c r="H12" s="84">
        <f t="shared" ref="H12:H18" si="3">G12/C12</f>
        <v>-0.57786896193693793</v>
      </c>
    </row>
    <row r="13" spans="1:8" ht="22.5" customHeight="1">
      <c r="A13" s="64">
        <f>+CONCEPTO!B196</f>
        <v>5</v>
      </c>
      <c r="B13" s="65" t="str">
        <f>+CONCEPTO!F196</f>
        <v xml:space="preserve">PRODUCTOS  </v>
      </c>
      <c r="C13" s="83">
        <f>+EXPECTATIVAS!C13</f>
        <v>558936.59999999986</v>
      </c>
      <c r="D13" s="83">
        <f>+EXPECTATIVAS!F13</f>
        <v>301217.41999999993</v>
      </c>
      <c r="E13" s="84">
        <f t="shared" si="0"/>
        <v>7.6187956571023754E-3</v>
      </c>
      <c r="F13" s="84">
        <f t="shared" si="1"/>
        <v>2.9135979355377102E-3</v>
      </c>
      <c r="G13" s="83">
        <f t="shared" si="2"/>
        <v>-257719.17999999993</v>
      </c>
      <c r="H13" s="84">
        <f t="shared" si="3"/>
        <v>-0.46108839535646795</v>
      </c>
    </row>
    <row r="14" spans="1:8" ht="22.5" customHeight="1">
      <c r="A14" s="64">
        <f>+CONCEPTO!B233</f>
        <v>6</v>
      </c>
      <c r="B14" s="65" t="str">
        <f>+CONCEPTO!F233</f>
        <v>APROVECHAMIENTOS</v>
      </c>
      <c r="C14" s="83">
        <f>+EXPECTATIVAS!C14</f>
        <v>0</v>
      </c>
      <c r="D14" s="83">
        <f>+EXPECTATIVAS!F14</f>
        <v>102999.99999999997</v>
      </c>
      <c r="E14" s="84">
        <f t="shared" si="0"/>
        <v>0</v>
      </c>
      <c r="F14" s="84">
        <f t="shared" si="1"/>
        <v>9.9629227074710396E-4</v>
      </c>
      <c r="G14" s="83">
        <f t="shared" si="2"/>
        <v>102999.99999999997</v>
      </c>
      <c r="H14" s="84" t="e">
        <f t="shared" si="3"/>
        <v>#DIV/0!</v>
      </c>
    </row>
    <row r="15" spans="1:8" ht="27" customHeight="1">
      <c r="A15" s="64">
        <f>+CONCEPTO!B265</f>
        <v>7</v>
      </c>
      <c r="B15" s="65" t="str">
        <f>+CONCEPTO!F265</f>
        <v>INGRESOS POR VENTAS DE BIENES Y SERVICIOS</v>
      </c>
      <c r="C15" s="83">
        <f>+EXPECTATIVAS!C15</f>
        <v>0</v>
      </c>
      <c r="D15" s="83">
        <f>+EXPECTATIVAS!F15</f>
        <v>0</v>
      </c>
      <c r="E15" s="84">
        <f t="shared" si="0"/>
        <v>0</v>
      </c>
      <c r="F15" s="84">
        <f t="shared" si="1"/>
        <v>0</v>
      </c>
      <c r="G15" s="83">
        <f t="shared" si="2"/>
        <v>0</v>
      </c>
      <c r="H15" s="84">
        <v>0</v>
      </c>
    </row>
    <row r="16" spans="1:8" ht="22.5" customHeight="1">
      <c r="A16" s="64">
        <f>+CONCEPTO!B281</f>
        <v>8</v>
      </c>
      <c r="B16" s="65" t="str">
        <f>+CONCEPTO!F281</f>
        <v>PARTICIPACIONES</v>
      </c>
      <c r="C16" s="83">
        <f>+EXPECTATIVAS!C16</f>
        <v>25054527.349999998</v>
      </c>
      <c r="D16" s="83">
        <f>+EXPECTATIVAS!F16</f>
        <v>46669324.919999994</v>
      </c>
      <c r="E16" s="84">
        <f t="shared" si="0"/>
        <v>0.34151516319549069</v>
      </c>
      <c r="F16" s="84">
        <f t="shared" si="1"/>
        <v>0.45142026892020598</v>
      </c>
      <c r="G16" s="83">
        <f t="shared" si="2"/>
        <v>21614797.569999997</v>
      </c>
      <c r="H16" s="84">
        <f t="shared" si="3"/>
        <v>0.86271025064857187</v>
      </c>
    </row>
    <row r="17" spans="1:8" ht="22.5" customHeight="1">
      <c r="A17" s="64">
        <f>+CONCEPTO!B296</f>
        <v>8</v>
      </c>
      <c r="B17" s="65" t="str">
        <f>+CONCEPTO!F296</f>
        <v>APORTACIONES</v>
      </c>
      <c r="C17" s="83">
        <f>+EXPECTATIVAS!C17</f>
        <v>16347033.399999999</v>
      </c>
      <c r="D17" s="83">
        <f>+EXPECTATIVAS!F17</f>
        <v>48387638.700000003</v>
      </c>
      <c r="E17" s="84">
        <f t="shared" si="0"/>
        <v>0.22282439023393261</v>
      </c>
      <c r="F17" s="84">
        <f t="shared" si="1"/>
        <v>0.46804107219915986</v>
      </c>
      <c r="G17" s="83">
        <f t="shared" si="2"/>
        <v>32040605.300000004</v>
      </c>
      <c r="H17" s="84">
        <f t="shared" si="3"/>
        <v>1.9600256827027716</v>
      </c>
    </row>
    <row r="18" spans="1:8" ht="22.5" customHeight="1">
      <c r="A18" s="64">
        <f>+CONCEPTO!B312</f>
        <v>8</v>
      </c>
      <c r="B18" s="65" t="str">
        <f>+CONCEPTO!F312</f>
        <v>CONVENIOS</v>
      </c>
      <c r="C18" s="83">
        <f>+EXPECTATIVAS!C18</f>
        <v>22351496.350000001</v>
      </c>
      <c r="D18" s="83">
        <f>+EXPECTATIVAS!F18</f>
        <v>1029999.9999999998</v>
      </c>
      <c r="E18" s="84">
        <f t="shared" si="0"/>
        <v>0.30467048198511182</v>
      </c>
      <c r="F18" s="84">
        <f t="shared" si="1"/>
        <v>9.9629227074710409E-3</v>
      </c>
      <c r="G18" s="83">
        <f t="shared" si="2"/>
        <v>-21321496.350000001</v>
      </c>
      <c r="H18" s="84">
        <f t="shared" si="3"/>
        <v>-0.95391807403534301</v>
      </c>
    </row>
    <row r="19" spans="1:8" ht="33" customHeight="1">
      <c r="A19" s="64">
        <f>+CONCEPTO!B322</f>
        <v>9</v>
      </c>
      <c r="B19" s="65" t="str">
        <f>+CONCEPTO!F322</f>
        <v>TRANSFERENCIAS, ASIGNACIONES, SUBSIDIOS Y OTRAS AYUDAS</v>
      </c>
      <c r="C19" s="83">
        <f>+EXPECTATIVAS!C19</f>
        <v>0</v>
      </c>
      <c r="D19" s="83">
        <f>+EXPECTATIVAS!F19</f>
        <v>0</v>
      </c>
      <c r="E19" s="84">
        <f t="shared" si="0"/>
        <v>0</v>
      </c>
      <c r="F19" s="84">
        <f t="shared" si="1"/>
        <v>0</v>
      </c>
      <c r="G19" s="83">
        <f t="shared" si="2"/>
        <v>0</v>
      </c>
      <c r="H19" s="84">
        <v>0</v>
      </c>
    </row>
    <row r="20" spans="1:8" ht="33" customHeight="1">
      <c r="A20" s="64"/>
      <c r="B20" s="65" t="str">
        <f>+CONCEPTO!F348</f>
        <v>INGRESOS DERIVADOS DE FINANCIAMIENTOS</v>
      </c>
      <c r="C20" s="83">
        <f>+EXPECTATIVAS!C20</f>
        <v>0</v>
      </c>
      <c r="D20" s="83">
        <f>+EXPECTATIVAS!F20</f>
        <v>0</v>
      </c>
      <c r="E20" s="84">
        <f t="shared" ref="E20" si="4">+C20/C$23</f>
        <v>0</v>
      </c>
      <c r="F20" s="84">
        <f t="shared" ref="F20" si="5">+D20/D$23</f>
        <v>0</v>
      </c>
      <c r="G20" s="83">
        <f t="shared" ref="G20" si="6">+D20-C20</f>
        <v>0</v>
      </c>
      <c r="H20" s="84">
        <v>0</v>
      </c>
    </row>
    <row r="21" spans="1:8" ht="33" customHeight="1">
      <c r="A21" s="64">
        <f>+CONCEPTO!B348</f>
        <v>0</v>
      </c>
      <c r="B21" s="65" t="s">
        <v>211</v>
      </c>
      <c r="C21" s="83">
        <f>+EXPECTATIVAS!C21</f>
        <v>0</v>
      </c>
      <c r="D21" s="83">
        <f>+EXPECTATIVAS!F21</f>
        <v>0</v>
      </c>
      <c r="E21" s="84">
        <f t="shared" si="0"/>
        <v>0</v>
      </c>
      <c r="F21" s="84">
        <f t="shared" si="1"/>
        <v>0</v>
      </c>
      <c r="G21" s="83">
        <f t="shared" si="2"/>
        <v>0</v>
      </c>
      <c r="H21" s="84">
        <v>0</v>
      </c>
    </row>
    <row r="22" spans="1:8">
      <c r="A22" s="67"/>
      <c r="B22" s="68"/>
      <c r="C22" s="85"/>
      <c r="D22" s="85"/>
      <c r="E22" s="86"/>
      <c r="F22" s="86"/>
      <c r="G22" s="85"/>
      <c r="H22" s="86"/>
    </row>
    <row r="23" spans="1:8" ht="27" customHeight="1">
      <c r="A23" s="153" t="s">
        <v>204</v>
      </c>
      <c r="B23" s="153"/>
      <c r="C23" s="87">
        <f>SUM(C9:C21)</f>
        <v>73362854.859999999</v>
      </c>
      <c r="D23" s="87">
        <f>SUM(D9:D21)</f>
        <v>103383317.34999999</v>
      </c>
      <c r="E23" s="88">
        <f>SUM(E9:E22)</f>
        <v>1</v>
      </c>
      <c r="F23" s="88">
        <f>SUM(F9:F22)</f>
        <v>0.99999999999999989</v>
      </c>
      <c r="G23" s="87">
        <f>SUM(G9:G22)</f>
        <v>30020462.490000002</v>
      </c>
      <c r="H23" s="88">
        <f>G23/C23</f>
        <v>0.40920521082895062</v>
      </c>
    </row>
  </sheetData>
  <mergeCells count="7">
    <mergeCell ref="A6:A7"/>
    <mergeCell ref="B6:B7"/>
    <mergeCell ref="E6:F6"/>
    <mergeCell ref="G6:H6"/>
    <mergeCell ref="A23:B23"/>
    <mergeCell ref="C6:C7"/>
    <mergeCell ref="D6:D7"/>
  </mergeCells>
  <printOptions horizontalCentered="1"/>
  <pageMargins left="0.59055118110236227" right="0.59055118110236227" top="0.78740157480314965" bottom="0.59055118110236227" header="0.19685039370078741" footer="0.19685039370078741"/>
  <pageSetup scale="80" orientation="portrait" r:id="rId1"/>
  <headerFoot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23"/>
  <sheetViews>
    <sheetView workbookViewId="0">
      <selection activeCell="B22" sqref="B22"/>
    </sheetView>
  </sheetViews>
  <sheetFormatPr baseColWidth="10" defaultRowHeight="12.75"/>
  <cols>
    <col min="1" max="1" width="7.42578125" style="61" bestFit="1" customWidth="1"/>
    <col min="2" max="2" width="33" style="61" customWidth="1"/>
    <col min="3" max="3" width="19" style="61" customWidth="1"/>
    <col min="4" max="4" width="18.42578125" style="61" customWidth="1"/>
    <col min="5" max="6" width="7.7109375" style="61" bestFit="1" customWidth="1"/>
    <col min="7" max="7" width="13.28515625" style="61" bestFit="1" customWidth="1"/>
    <col min="8" max="8" width="10.5703125" style="61" customWidth="1"/>
    <col min="9" max="16384" width="11.42578125" style="61"/>
  </cols>
  <sheetData>
    <row r="1" spans="1:8">
      <c r="A1" s="80"/>
      <c r="B1" s="70"/>
      <c r="C1" s="70"/>
      <c r="D1" s="70"/>
      <c r="E1" s="70"/>
      <c r="F1" s="70"/>
      <c r="G1" s="70"/>
      <c r="H1" s="71"/>
    </row>
    <row r="2" spans="1:8">
      <c r="A2" s="81"/>
      <c r="H2" s="72"/>
    </row>
    <row r="3" spans="1:8">
      <c r="A3" s="81"/>
      <c r="H3" s="72"/>
    </row>
    <row r="4" spans="1:8">
      <c r="A4" s="82"/>
      <c r="B4" s="73"/>
      <c r="C4" s="73"/>
      <c r="D4" s="73"/>
      <c r="E4" s="73"/>
      <c r="F4" s="73"/>
      <c r="G4" s="73"/>
      <c r="H4" s="74"/>
    </row>
    <row r="6" spans="1:8" ht="24.75" customHeight="1">
      <c r="A6" s="160" t="s">
        <v>80</v>
      </c>
      <c r="B6" s="160" t="s">
        <v>187</v>
      </c>
      <c r="C6" s="154" t="s">
        <v>244</v>
      </c>
      <c r="D6" s="154" t="s">
        <v>240</v>
      </c>
      <c r="E6" s="162" t="s">
        <v>205</v>
      </c>
      <c r="F6" s="163"/>
      <c r="G6" s="164" t="s">
        <v>201</v>
      </c>
      <c r="H6" s="165"/>
    </row>
    <row r="7" spans="1:8" ht="26.25" customHeight="1">
      <c r="A7" s="161"/>
      <c r="B7" s="161"/>
      <c r="C7" s="155"/>
      <c r="D7" s="155"/>
      <c r="E7" s="75">
        <v>2022</v>
      </c>
      <c r="F7" s="75">
        <v>2023</v>
      </c>
      <c r="G7" s="76" t="s">
        <v>202</v>
      </c>
      <c r="H7" s="77" t="s">
        <v>203</v>
      </c>
    </row>
    <row r="8" spans="1:8">
      <c r="A8" s="62"/>
      <c r="B8" s="62"/>
      <c r="C8" s="63"/>
      <c r="D8" s="63"/>
      <c r="E8" s="78"/>
      <c r="F8" s="78"/>
      <c r="G8" s="63"/>
      <c r="H8" s="79"/>
    </row>
    <row r="9" spans="1:8" ht="26.25" customHeight="1">
      <c r="A9" s="64">
        <f>+CONCEPTO!B10</f>
        <v>1</v>
      </c>
      <c r="B9" s="65" t="str">
        <f>+CONCEPTO!F10</f>
        <v xml:space="preserve">IMPUESTOS  </v>
      </c>
      <c r="C9" s="83">
        <f>+EXPECTATIVAS!D9</f>
        <v>2248405.89</v>
      </c>
      <c r="D9" s="83">
        <f>+'ANALISIS DE INGRESOS'!D9</f>
        <v>2149816.9800000004</v>
      </c>
      <c r="E9" s="84">
        <f>+C9/C$23</f>
        <v>3.1384402555347156E-2</v>
      </c>
      <c r="F9" s="84">
        <f>+D9/D$23</f>
        <v>2.0794621754319249E-2</v>
      </c>
      <c r="G9" s="83">
        <f>+D9-C9</f>
        <v>-98588.909999999683</v>
      </c>
      <c r="H9" s="84">
        <f>G9/C9</f>
        <v>-4.3848359603790077E-2</v>
      </c>
    </row>
    <row r="10" spans="1:8" ht="26.25" customHeight="1">
      <c r="A10" s="64">
        <f>+CONCEPTO!B58</f>
        <v>2</v>
      </c>
      <c r="B10" s="65" t="str">
        <f>+CONCEPTO!F58</f>
        <v>CUOTAS Y APORTACIONES DE SEGURIDAD SOCIAL</v>
      </c>
      <c r="C10" s="83">
        <f>+EXPECTATIVAS!D10</f>
        <v>0</v>
      </c>
      <c r="D10" s="83">
        <f>+'ANALISIS DE INGRESOS'!D10</f>
        <v>0</v>
      </c>
      <c r="E10" s="84">
        <f t="shared" ref="E10:E21" si="0">+C10/C$23</f>
        <v>0</v>
      </c>
      <c r="F10" s="84">
        <f t="shared" ref="F10:F21" si="1">+D10/D$23</f>
        <v>0</v>
      </c>
      <c r="G10" s="83">
        <f t="shared" ref="G10:G21" si="2">+D10-C10</f>
        <v>0</v>
      </c>
      <c r="H10" s="84">
        <v>0</v>
      </c>
    </row>
    <row r="11" spans="1:8" ht="26.25" customHeight="1">
      <c r="A11" s="64">
        <f>+CONCEPTO!B84</f>
        <v>3</v>
      </c>
      <c r="B11" s="65" t="str">
        <f>+CONCEPTO!F84</f>
        <v>CONTRIBUCIONES DE MEJORAS</v>
      </c>
      <c r="C11" s="83">
        <f>+EXPECTATIVAS!D11</f>
        <v>0</v>
      </c>
      <c r="D11" s="83">
        <f>+'ANALISIS DE INGRESOS'!D11</f>
        <v>1825617.5400000003</v>
      </c>
      <c r="E11" s="84">
        <f t="shared" si="0"/>
        <v>0</v>
      </c>
      <c r="F11" s="84">
        <f t="shared" si="1"/>
        <v>1.7658724703323716E-2</v>
      </c>
      <c r="G11" s="83">
        <f t="shared" si="2"/>
        <v>1825617.5400000003</v>
      </c>
      <c r="H11" s="84">
        <v>0</v>
      </c>
    </row>
    <row r="12" spans="1:8" ht="26.25" customHeight="1">
      <c r="A12" s="64">
        <f>+CONCEPTO!B94</f>
        <v>4</v>
      </c>
      <c r="B12" s="65" t="str">
        <f>+CONCEPTO!F94</f>
        <v>DERECHOS</v>
      </c>
      <c r="C12" s="83">
        <f>+EXPECTATIVAS!D12</f>
        <v>6630634.1200000001</v>
      </c>
      <c r="D12" s="83">
        <f>+'ANALISIS DE INGRESOS'!D12</f>
        <v>2916701.7899999996</v>
      </c>
      <c r="E12" s="84">
        <f t="shared" si="0"/>
        <v>9.2553791708533562E-2</v>
      </c>
      <c r="F12" s="84">
        <f t="shared" si="1"/>
        <v>2.8212499509235371E-2</v>
      </c>
      <c r="G12" s="83">
        <f t="shared" si="2"/>
        <v>-3713932.3300000005</v>
      </c>
      <c r="H12" s="84">
        <f t="shared" ref="H12:H18" si="3">G12/C12</f>
        <v>-0.56011721696385808</v>
      </c>
    </row>
    <row r="13" spans="1:8" ht="26.25" customHeight="1">
      <c r="A13" s="64">
        <f>+CONCEPTO!B196</f>
        <v>5</v>
      </c>
      <c r="B13" s="65" t="str">
        <f>+CONCEPTO!F196</f>
        <v xml:space="preserve">PRODUCTOS  </v>
      </c>
      <c r="C13" s="83">
        <f>+EXPECTATIVAS!D13</f>
        <v>662383.14</v>
      </c>
      <c r="D13" s="83">
        <f>+'ANALISIS DE INGRESOS'!D13</f>
        <v>301217.41999999993</v>
      </c>
      <c r="E13" s="84">
        <f t="shared" si="0"/>
        <v>9.2458835853854102E-3</v>
      </c>
      <c r="F13" s="84">
        <f t="shared" si="1"/>
        <v>2.9135979355377102E-3</v>
      </c>
      <c r="G13" s="83">
        <f t="shared" si="2"/>
        <v>-361165.72000000009</v>
      </c>
      <c r="H13" s="84">
        <f t="shared" si="3"/>
        <v>-0.54525198210811965</v>
      </c>
    </row>
    <row r="14" spans="1:8" ht="26.25" customHeight="1">
      <c r="A14" s="64">
        <f>+CONCEPTO!B233</f>
        <v>6</v>
      </c>
      <c r="B14" s="65" t="str">
        <f>+CONCEPTO!F233</f>
        <v>APROVECHAMIENTOS</v>
      </c>
      <c r="C14" s="83">
        <f>+EXPECTATIVAS!D14</f>
        <v>126058.79</v>
      </c>
      <c r="D14" s="83">
        <f>+'ANALISIS DE INGRESOS'!D14</f>
        <v>102999.99999999997</v>
      </c>
      <c r="E14" s="84">
        <f t="shared" si="0"/>
        <v>1.759593242748519E-3</v>
      </c>
      <c r="F14" s="84">
        <f t="shared" si="1"/>
        <v>9.9629227074710396E-4</v>
      </c>
      <c r="G14" s="83">
        <f t="shared" si="2"/>
        <v>-23058.790000000023</v>
      </c>
      <c r="H14" s="84">
        <f t="shared" si="3"/>
        <v>-0.18292092126221443</v>
      </c>
    </row>
    <row r="15" spans="1:8" ht="26.25" customHeight="1">
      <c r="A15" s="64">
        <f>+CONCEPTO!B265</f>
        <v>7</v>
      </c>
      <c r="B15" s="65" t="str">
        <f>+CONCEPTO!F265</f>
        <v>INGRESOS POR VENTAS DE BIENES Y SERVICIOS</v>
      </c>
      <c r="C15" s="83">
        <f>+EXPECTATIVAS!D15</f>
        <v>0</v>
      </c>
      <c r="D15" s="83">
        <f>+'ANALISIS DE INGRESOS'!D15</f>
        <v>0</v>
      </c>
      <c r="E15" s="84">
        <f t="shared" si="0"/>
        <v>0</v>
      </c>
      <c r="F15" s="84">
        <f t="shared" si="1"/>
        <v>0</v>
      </c>
      <c r="G15" s="83">
        <f t="shared" si="2"/>
        <v>0</v>
      </c>
      <c r="H15" s="84">
        <v>0</v>
      </c>
    </row>
    <row r="16" spans="1:8" ht="26.25" customHeight="1">
      <c r="A16" s="64">
        <f>+CONCEPTO!B281</f>
        <v>8</v>
      </c>
      <c r="B16" s="65" t="str">
        <f>+CONCEPTO!F281</f>
        <v>PARTICIPACIONES</v>
      </c>
      <c r="C16" s="83">
        <f>+EXPECTATIVAS!D16</f>
        <v>32396187.210000001</v>
      </c>
      <c r="D16" s="83">
        <f>+'ANALISIS DE INGRESOS'!D16</f>
        <v>46669324.919999994</v>
      </c>
      <c r="E16" s="84">
        <f t="shared" si="0"/>
        <v>0.4522025961500345</v>
      </c>
      <c r="F16" s="84">
        <f t="shared" si="1"/>
        <v>0.45142026892020598</v>
      </c>
      <c r="G16" s="83">
        <f t="shared" si="2"/>
        <v>14273137.709999993</v>
      </c>
      <c r="H16" s="84">
        <f t="shared" si="3"/>
        <v>0.44058078864275069</v>
      </c>
    </row>
    <row r="17" spans="1:8" ht="26.25" customHeight="1">
      <c r="A17" s="64">
        <f>+CONCEPTO!B296</f>
        <v>8</v>
      </c>
      <c r="B17" s="65" t="str">
        <f>+CONCEPTO!F296</f>
        <v>APORTACIONES</v>
      </c>
      <c r="C17" s="83">
        <f>+EXPECTATIVAS!D17</f>
        <v>16347033.42</v>
      </c>
      <c r="D17" s="83">
        <f>+'ANALISIS DE INGRESOS'!D17</f>
        <v>48387638.700000003</v>
      </c>
      <c r="E17" s="84">
        <f t="shared" si="0"/>
        <v>0.22818027639973551</v>
      </c>
      <c r="F17" s="84">
        <f t="shared" si="1"/>
        <v>0.46804107219915986</v>
      </c>
      <c r="G17" s="83">
        <f t="shared" si="2"/>
        <v>32040605.280000001</v>
      </c>
      <c r="H17" s="84">
        <f t="shared" si="3"/>
        <v>1.9600256790812876</v>
      </c>
    </row>
    <row r="18" spans="1:8" ht="26.25" customHeight="1">
      <c r="A18" s="64">
        <f>+CONCEPTO!B312</f>
        <v>8</v>
      </c>
      <c r="B18" s="65" t="str">
        <f>+CONCEPTO!F312</f>
        <v>CONVENIOS</v>
      </c>
      <c r="C18" s="83">
        <f>+EXPECTATIVAS!D18</f>
        <v>13230167</v>
      </c>
      <c r="D18" s="83">
        <f>+'ANALISIS DE INGRESOS'!D18</f>
        <v>1029999.9999999998</v>
      </c>
      <c r="E18" s="84">
        <f t="shared" si="0"/>
        <v>0.18467345635821547</v>
      </c>
      <c r="F18" s="84">
        <f t="shared" si="1"/>
        <v>9.9629227074710409E-3</v>
      </c>
      <c r="G18" s="83">
        <f t="shared" si="2"/>
        <v>-12200167</v>
      </c>
      <c r="H18" s="84">
        <f t="shared" si="3"/>
        <v>-0.92214761914947863</v>
      </c>
    </row>
    <row r="19" spans="1:8" ht="33" customHeight="1">
      <c r="A19" s="64">
        <f>+CONCEPTO!B322</f>
        <v>9</v>
      </c>
      <c r="B19" s="65" t="str">
        <f>+CONCEPTO!F322</f>
        <v>TRANSFERENCIAS, ASIGNACIONES, SUBSIDIOS Y OTRAS AYUDAS</v>
      </c>
      <c r="C19" s="83">
        <f>+EXPECTATIVAS!D19</f>
        <v>0</v>
      </c>
      <c r="D19" s="83">
        <f>+'ANALISIS DE INGRESOS'!D19</f>
        <v>0</v>
      </c>
      <c r="E19" s="84">
        <f t="shared" si="0"/>
        <v>0</v>
      </c>
      <c r="F19" s="84">
        <f t="shared" si="1"/>
        <v>0</v>
      </c>
      <c r="G19" s="83">
        <f t="shared" si="2"/>
        <v>0</v>
      </c>
      <c r="H19" s="84">
        <v>0</v>
      </c>
    </row>
    <row r="20" spans="1:8" ht="33" customHeight="1">
      <c r="A20" s="64"/>
      <c r="B20" s="65" t="str">
        <f>+CONCEPTO!F348</f>
        <v>INGRESOS DERIVADOS DE FINANCIAMIENTOS</v>
      </c>
      <c r="C20" s="83">
        <f>+EXPECTATIVAS!D20</f>
        <v>0</v>
      </c>
      <c r="D20" s="83">
        <f>+'ANALISIS DE INGRESOS'!D20</f>
        <v>0</v>
      </c>
      <c r="E20" s="84">
        <f t="shared" ref="E20" si="4">+C20/C$23</f>
        <v>0</v>
      </c>
      <c r="F20" s="84">
        <f t="shared" ref="F20" si="5">+D20/D$23</f>
        <v>0</v>
      </c>
      <c r="G20" s="83">
        <f t="shared" ref="G20" si="6">+D20-C20</f>
        <v>0</v>
      </c>
      <c r="H20" s="84">
        <v>0</v>
      </c>
    </row>
    <row r="21" spans="1:8" ht="26.25" customHeight="1">
      <c r="A21" s="64">
        <f>+CONCEPTO!B348</f>
        <v>0</v>
      </c>
      <c r="B21" s="65" t="s">
        <v>211</v>
      </c>
      <c r="C21" s="83">
        <f>+EXPECTATIVAS!D21</f>
        <v>0</v>
      </c>
      <c r="D21" s="83">
        <f>+'ANALISIS DE INGRESOS'!D21</f>
        <v>0</v>
      </c>
      <c r="E21" s="84">
        <f t="shared" si="0"/>
        <v>0</v>
      </c>
      <c r="F21" s="84">
        <f t="shared" si="1"/>
        <v>0</v>
      </c>
      <c r="G21" s="83">
        <f t="shared" si="2"/>
        <v>0</v>
      </c>
      <c r="H21" s="84">
        <v>0</v>
      </c>
    </row>
    <row r="22" spans="1:8">
      <c r="A22" s="67"/>
      <c r="B22" s="68"/>
      <c r="C22" s="85"/>
      <c r="D22" s="85"/>
      <c r="E22" s="86"/>
      <c r="F22" s="86"/>
      <c r="G22" s="85"/>
      <c r="H22" s="86"/>
    </row>
    <row r="23" spans="1:8" ht="26.25" customHeight="1">
      <c r="A23" s="153" t="s">
        <v>204</v>
      </c>
      <c r="B23" s="153"/>
      <c r="C23" s="87">
        <f>SUM(C9:C21)</f>
        <v>71640869.569999993</v>
      </c>
      <c r="D23" s="87">
        <f>SUM(D9:D21)</f>
        <v>103383317.34999999</v>
      </c>
      <c r="E23" s="88">
        <f>SUM(E9:E22)</f>
        <v>1</v>
      </c>
      <c r="F23" s="88">
        <f>SUM(F9:F22)</f>
        <v>0.99999999999999989</v>
      </c>
      <c r="G23" s="87">
        <f>SUM(G9:G22)</f>
        <v>31742447.779999994</v>
      </c>
      <c r="H23" s="88">
        <f>G23/C23</f>
        <v>0.44307736590193925</v>
      </c>
    </row>
  </sheetData>
  <mergeCells count="7">
    <mergeCell ref="E6:F6"/>
    <mergeCell ref="G6:H6"/>
    <mergeCell ref="A23:B23"/>
    <mergeCell ref="A6:A7"/>
    <mergeCell ref="B6:B7"/>
    <mergeCell ref="C6:C7"/>
    <mergeCell ref="D6:D7"/>
  </mergeCells>
  <printOptions horizontalCentered="1"/>
  <pageMargins left="0.59055118110236227" right="0.59055118110236227" top="0.78740157480314965" bottom="0.59055118110236227" header="0.19685039370078741" footer="0.19685039370078741"/>
  <pageSetup scale="8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CONCEPTO</vt:lpstr>
      <vt:lpstr>RUBRO</vt:lpstr>
      <vt:lpstr>TIPO</vt:lpstr>
      <vt:lpstr>EXPECTATIVAS</vt:lpstr>
      <vt:lpstr>ANALISIS DE INGRESOS</vt:lpstr>
      <vt:lpstr>REAL PRO</vt:lpstr>
      <vt:lpstr>'ANALISIS DE INGRESOS'!Área_de_impresión</vt:lpstr>
      <vt:lpstr>CONCEPTO!Área_de_impresión</vt:lpstr>
      <vt:lpstr>EXPECTATIVAS!Área_de_impresión</vt:lpstr>
      <vt:lpstr>'REAL PRO'!Área_de_impresión</vt:lpstr>
      <vt:lpstr>RUBRO!Área_de_impresión</vt:lpstr>
      <vt:lpstr>TIPO!Área_de_impresión</vt:lpstr>
      <vt:lpstr>CONCEPTO!Títulos_a_imprimir</vt:lpstr>
      <vt:lpstr>TIPO!Títulos_a_imprimir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</dc:creator>
  <cp:lastModifiedBy>Tesoreria Seven</cp:lastModifiedBy>
  <cp:lastPrinted>2023-02-15T16:28:22Z</cp:lastPrinted>
  <dcterms:created xsi:type="dcterms:W3CDTF">2008-05-01T20:52:48Z</dcterms:created>
  <dcterms:modified xsi:type="dcterms:W3CDTF">2023-05-26T19:21:22Z</dcterms:modified>
</cp:coreProperties>
</file>